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wagggs-my.sharepoint.com/personal/georgina_anstee_wagggs_org/Documents/Documents/Georgina's docs/EGM/31st August session/"/>
    </mc:Choice>
  </mc:AlternateContent>
  <xr:revisionPtr revIDLastSave="0" documentId="8_{87CE16B7-6EF8-4D4B-8A8B-9934B53DCC65}" xr6:coauthVersionLast="47" xr6:coauthVersionMax="47" xr10:uidLastSave="{00000000-0000-0000-0000-000000000000}"/>
  <bookViews>
    <workbookView xWindow="-110" yWindow="-110" windowWidth="19420" windowHeight="10300" firstSheet="1" activeTab="1" xr2:uid="{CAC4F189-C5C1-8540-9021-4CF3EE0DC3D3}"/>
  </bookViews>
  <sheets>
    <sheet name="Existing Model (2024-26)" sheetId="10" state="hidden" r:id="rId1"/>
    <sheet name="FAQs TR" sheetId="1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9" i="18" l="1"/>
  <c r="N159" i="18"/>
  <c r="L35" i="18"/>
  <c r="M35" i="18"/>
  <c r="N35" i="18"/>
  <c r="I183" i="10"/>
  <c r="N179" i="10"/>
  <c r="K179" i="10"/>
  <c r="I179" i="10"/>
  <c r="Q177" i="10"/>
  <c r="R177" i="10" s="1"/>
  <c r="O177" i="10"/>
  <c r="M177" i="10"/>
  <c r="Q176" i="10"/>
  <c r="R176" i="10" s="1"/>
  <c r="O176" i="10"/>
  <c r="M176" i="10"/>
  <c r="Q175" i="10"/>
  <c r="R175" i="10" s="1"/>
  <c r="O175" i="10"/>
  <c r="M175" i="10"/>
  <c r="Q174" i="10"/>
  <c r="R174" i="10" s="1"/>
  <c r="O174" i="10"/>
  <c r="M174" i="10"/>
  <c r="Q173" i="10"/>
  <c r="R173" i="10" s="1"/>
  <c r="O173" i="10"/>
  <c r="M173" i="10"/>
  <c r="Q172" i="10"/>
  <c r="R172" i="10" s="1"/>
  <c r="O172" i="10"/>
  <c r="M172" i="10"/>
  <c r="Q171" i="10"/>
  <c r="R171" i="10" s="1"/>
  <c r="O171" i="10"/>
  <c r="M171" i="10"/>
  <c r="Q170" i="10"/>
  <c r="R170" i="10" s="1"/>
  <c r="O170" i="10"/>
  <c r="M170" i="10"/>
  <c r="Q169" i="10"/>
  <c r="R169" i="10" s="1"/>
  <c r="O169" i="10"/>
  <c r="M169" i="10"/>
  <c r="Q168" i="10"/>
  <c r="R168" i="10" s="1"/>
  <c r="O168" i="10"/>
  <c r="M168" i="10"/>
  <c r="Q167" i="10"/>
  <c r="R167" i="10" s="1"/>
  <c r="O167" i="10"/>
  <c r="M167" i="10"/>
  <c r="Q166" i="10"/>
  <c r="R166" i="10" s="1"/>
  <c r="O166" i="10"/>
  <c r="M166" i="10"/>
  <c r="Q165" i="10"/>
  <c r="R165" i="10" s="1"/>
  <c r="O165" i="10"/>
  <c r="M165" i="10"/>
  <c r="Q164" i="10"/>
  <c r="R164" i="10" s="1"/>
  <c r="O164" i="10"/>
  <c r="M164" i="10"/>
  <c r="Q163" i="10"/>
  <c r="R163" i="10" s="1"/>
  <c r="O163" i="10"/>
  <c r="M163" i="10"/>
  <c r="Q162" i="10"/>
  <c r="R162" i="10" s="1"/>
  <c r="O162" i="10"/>
  <c r="M162" i="10"/>
  <c r="Q161" i="10"/>
  <c r="R161" i="10" s="1"/>
  <c r="O161" i="10"/>
  <c r="M161" i="10"/>
  <c r="Q160" i="10"/>
  <c r="R160" i="10" s="1"/>
  <c r="O160" i="10"/>
  <c r="M160" i="10"/>
  <c r="Q159" i="10"/>
  <c r="R159" i="10" s="1"/>
  <c r="O159" i="10"/>
  <c r="M159" i="10"/>
  <c r="Q158" i="10"/>
  <c r="R158" i="10" s="1"/>
  <c r="O158" i="10"/>
  <c r="M158" i="10"/>
  <c r="Q157" i="10"/>
  <c r="R157" i="10" s="1"/>
  <c r="O157" i="10"/>
  <c r="M157" i="10"/>
  <c r="Q156" i="10"/>
  <c r="R156" i="10" s="1"/>
  <c r="O156" i="10"/>
  <c r="M156" i="10"/>
  <c r="Q155" i="10"/>
  <c r="R155" i="10" s="1"/>
  <c r="O155" i="10"/>
  <c r="M155" i="10"/>
  <c r="Q154" i="10"/>
  <c r="R154" i="10" s="1"/>
  <c r="O154" i="10"/>
  <c r="M154" i="10"/>
  <c r="Q153" i="10"/>
  <c r="R153" i="10" s="1"/>
  <c r="O153" i="10"/>
  <c r="M153" i="10"/>
  <c r="Q152" i="10"/>
  <c r="R152" i="10" s="1"/>
  <c r="O152" i="10"/>
  <c r="M152" i="10"/>
  <c r="Q151" i="10"/>
  <c r="R151" i="10" s="1"/>
  <c r="O151" i="10"/>
  <c r="M151" i="10"/>
  <c r="Q150" i="10"/>
  <c r="R150" i="10" s="1"/>
  <c r="O150" i="10"/>
  <c r="M150" i="10"/>
  <c r="Q149" i="10"/>
  <c r="R149" i="10" s="1"/>
  <c r="O149" i="10"/>
  <c r="M149" i="10"/>
  <c r="Q148" i="10"/>
  <c r="R148" i="10" s="1"/>
  <c r="O148" i="10"/>
  <c r="M148" i="10"/>
  <c r="Q147" i="10"/>
  <c r="R147" i="10" s="1"/>
  <c r="O147" i="10"/>
  <c r="M147" i="10"/>
  <c r="Q146" i="10"/>
  <c r="R146" i="10" s="1"/>
  <c r="O146" i="10"/>
  <c r="M146" i="10"/>
  <c r="Q145" i="10"/>
  <c r="R145" i="10" s="1"/>
  <c r="O145" i="10"/>
  <c r="M145" i="10"/>
  <c r="Q144" i="10"/>
  <c r="R144" i="10" s="1"/>
  <c r="O144" i="10"/>
  <c r="M144" i="10"/>
  <c r="Q143" i="10"/>
  <c r="R143" i="10" s="1"/>
  <c r="O143" i="10"/>
  <c r="M143" i="10"/>
  <c r="M179" i="10" s="1"/>
  <c r="N140" i="10"/>
  <c r="K140" i="10"/>
  <c r="I140" i="10"/>
  <c r="Q138" i="10"/>
  <c r="R138" i="10" s="1"/>
  <c r="O138" i="10"/>
  <c r="M138" i="10"/>
  <c r="Q137" i="10"/>
  <c r="R137" i="10" s="1"/>
  <c r="O137" i="10"/>
  <c r="M137" i="10"/>
  <c r="Q136" i="10"/>
  <c r="R136" i="10" s="1"/>
  <c r="O136" i="10"/>
  <c r="M136" i="10"/>
  <c r="Q135" i="10"/>
  <c r="R135" i="10" s="1"/>
  <c r="O135" i="10"/>
  <c r="M135" i="10"/>
  <c r="Q134" i="10"/>
  <c r="R134" i="10" s="1"/>
  <c r="O134" i="10"/>
  <c r="M134" i="10"/>
  <c r="Q133" i="10"/>
  <c r="R133" i="10" s="1"/>
  <c r="O133" i="10"/>
  <c r="M133" i="10"/>
  <c r="Q132" i="10"/>
  <c r="R132" i="10" s="1"/>
  <c r="O132" i="10"/>
  <c r="M132" i="10"/>
  <c r="Q131" i="10"/>
  <c r="R131" i="10" s="1"/>
  <c r="O131" i="10"/>
  <c r="M131" i="10"/>
  <c r="Q130" i="10"/>
  <c r="R130" i="10" s="1"/>
  <c r="O130" i="10"/>
  <c r="M130" i="10"/>
  <c r="Q129" i="10"/>
  <c r="R129" i="10" s="1"/>
  <c r="O129" i="10"/>
  <c r="M129" i="10"/>
  <c r="Q128" i="10"/>
  <c r="R128" i="10" s="1"/>
  <c r="O128" i="10"/>
  <c r="M128" i="10"/>
  <c r="Q127" i="10"/>
  <c r="R127" i="10" s="1"/>
  <c r="O127" i="10"/>
  <c r="M127" i="10"/>
  <c r="Q126" i="10"/>
  <c r="R126" i="10" s="1"/>
  <c r="O126" i="10"/>
  <c r="M126" i="10"/>
  <c r="Q125" i="10"/>
  <c r="R125" i="10" s="1"/>
  <c r="O125" i="10"/>
  <c r="M125" i="10"/>
  <c r="Q124" i="10"/>
  <c r="R124" i="10" s="1"/>
  <c r="O124" i="10"/>
  <c r="M124" i="10"/>
  <c r="Q123" i="10"/>
  <c r="R123" i="10" s="1"/>
  <c r="O123" i="10"/>
  <c r="M123" i="10"/>
  <c r="Q122" i="10"/>
  <c r="R122" i="10" s="1"/>
  <c r="O122" i="10"/>
  <c r="M122" i="10"/>
  <c r="Q121" i="10"/>
  <c r="R121" i="10" s="1"/>
  <c r="O121" i="10"/>
  <c r="M121" i="10"/>
  <c r="Q120" i="10"/>
  <c r="R120" i="10" s="1"/>
  <c r="O120" i="10"/>
  <c r="M120" i="10"/>
  <c r="Q119" i="10"/>
  <c r="R119" i="10" s="1"/>
  <c r="O119" i="10"/>
  <c r="M119" i="10"/>
  <c r="Q118" i="10"/>
  <c r="R118" i="10" s="1"/>
  <c r="O118" i="10"/>
  <c r="M118" i="10"/>
  <c r="Q117" i="10"/>
  <c r="R117" i="10" s="1"/>
  <c r="O117" i="10"/>
  <c r="M117" i="10"/>
  <c r="Q116" i="10"/>
  <c r="R116" i="10" s="1"/>
  <c r="O116" i="10"/>
  <c r="M116" i="10"/>
  <c r="Q115" i="10"/>
  <c r="R115" i="10" s="1"/>
  <c r="O115" i="10"/>
  <c r="M115" i="10"/>
  <c r="Q114" i="10"/>
  <c r="R114" i="10" s="1"/>
  <c r="O114" i="10"/>
  <c r="M114" i="10"/>
  <c r="Q113" i="10"/>
  <c r="R113" i="10" s="1"/>
  <c r="O113" i="10"/>
  <c r="M113" i="10"/>
  <c r="Q112" i="10"/>
  <c r="R112" i="10" s="1"/>
  <c r="O112" i="10"/>
  <c r="M112" i="10"/>
  <c r="Q111" i="10"/>
  <c r="R111" i="10" s="1"/>
  <c r="O111" i="10"/>
  <c r="M111" i="10"/>
  <c r="Q110" i="10"/>
  <c r="R110" i="10" s="1"/>
  <c r="O110" i="10"/>
  <c r="M110" i="10"/>
  <c r="Q109" i="10"/>
  <c r="R109" i="10" s="1"/>
  <c r="O109" i="10"/>
  <c r="M109" i="10"/>
  <c r="Q108" i="10"/>
  <c r="R108" i="10" s="1"/>
  <c r="O108" i="10"/>
  <c r="M108" i="10"/>
  <c r="Q107" i="10"/>
  <c r="R107" i="10" s="1"/>
  <c r="O107" i="10"/>
  <c r="M107" i="10"/>
  <c r="Q106" i="10"/>
  <c r="R106" i="10" s="1"/>
  <c r="O106" i="10"/>
  <c r="M106" i="10"/>
  <c r="Q105" i="10"/>
  <c r="R105" i="10" s="1"/>
  <c r="O105" i="10"/>
  <c r="M105" i="10"/>
  <c r="Q104" i="10"/>
  <c r="R104" i="10" s="1"/>
  <c r="O104" i="10"/>
  <c r="M104" i="10"/>
  <c r="Q103" i="10"/>
  <c r="R103" i="10" s="1"/>
  <c r="O103" i="10"/>
  <c r="M103" i="10"/>
  <c r="Q102" i="10"/>
  <c r="R102" i="10" s="1"/>
  <c r="O102" i="10"/>
  <c r="M102" i="10"/>
  <c r="Q101" i="10"/>
  <c r="R101" i="10" s="1"/>
  <c r="O101" i="10"/>
  <c r="M101" i="10"/>
  <c r="Q100" i="10"/>
  <c r="R100" i="10" s="1"/>
  <c r="O100" i="10"/>
  <c r="M100" i="10"/>
  <c r="Q99" i="10"/>
  <c r="R99" i="10" s="1"/>
  <c r="O99" i="10"/>
  <c r="M99" i="10"/>
  <c r="Q98" i="10"/>
  <c r="R98" i="10" s="1"/>
  <c r="O98" i="10"/>
  <c r="M98" i="10"/>
  <c r="Q97" i="10"/>
  <c r="R97" i="10" s="1"/>
  <c r="O97" i="10"/>
  <c r="M97" i="10"/>
  <c r="M140" i="10" s="1"/>
  <c r="N94" i="10"/>
  <c r="K94" i="10"/>
  <c r="I94" i="10"/>
  <c r="Q92" i="10"/>
  <c r="R92" i="10" s="1"/>
  <c r="O92" i="10"/>
  <c r="M92" i="10"/>
  <c r="Q91" i="10"/>
  <c r="R91" i="10" s="1"/>
  <c r="O91" i="10"/>
  <c r="M91" i="10"/>
  <c r="Q90" i="10"/>
  <c r="R90" i="10" s="1"/>
  <c r="O90" i="10"/>
  <c r="M90" i="10"/>
  <c r="Q89" i="10"/>
  <c r="R89" i="10" s="1"/>
  <c r="O89" i="10"/>
  <c r="M89" i="10"/>
  <c r="Q88" i="10"/>
  <c r="R88" i="10" s="1"/>
  <c r="O88" i="10"/>
  <c r="M88" i="10"/>
  <c r="Q87" i="10"/>
  <c r="R87" i="10" s="1"/>
  <c r="O87" i="10"/>
  <c r="M87" i="10"/>
  <c r="Q86" i="10"/>
  <c r="R86" i="10" s="1"/>
  <c r="O86" i="10"/>
  <c r="M86" i="10"/>
  <c r="Q85" i="10"/>
  <c r="R85" i="10" s="1"/>
  <c r="O85" i="10"/>
  <c r="M85" i="10"/>
  <c r="Q84" i="10"/>
  <c r="R84" i="10" s="1"/>
  <c r="O84" i="10"/>
  <c r="M84" i="10"/>
  <c r="Q83" i="10"/>
  <c r="R83" i="10" s="1"/>
  <c r="O83" i="10"/>
  <c r="M83" i="10"/>
  <c r="Q82" i="10"/>
  <c r="R82" i="10" s="1"/>
  <c r="O82" i="10"/>
  <c r="M82" i="10"/>
  <c r="Q81" i="10"/>
  <c r="R81" i="10" s="1"/>
  <c r="O81" i="10"/>
  <c r="M81" i="10"/>
  <c r="Q80" i="10"/>
  <c r="R80" i="10" s="1"/>
  <c r="O80" i="10"/>
  <c r="M80" i="10"/>
  <c r="Q79" i="10"/>
  <c r="R79" i="10" s="1"/>
  <c r="O79" i="10"/>
  <c r="M79" i="10"/>
  <c r="Q78" i="10"/>
  <c r="R78" i="10" s="1"/>
  <c r="O78" i="10"/>
  <c r="M78" i="10"/>
  <c r="Q77" i="10"/>
  <c r="R77" i="10" s="1"/>
  <c r="O77" i="10"/>
  <c r="M77" i="10"/>
  <c r="Q76" i="10"/>
  <c r="R76" i="10" s="1"/>
  <c r="O76" i="10"/>
  <c r="M76" i="10"/>
  <c r="Q75" i="10"/>
  <c r="R75" i="10" s="1"/>
  <c r="O75" i="10"/>
  <c r="M75" i="10"/>
  <c r="Q74" i="10"/>
  <c r="R74" i="10" s="1"/>
  <c r="O74" i="10"/>
  <c r="M74" i="10"/>
  <c r="Q73" i="10"/>
  <c r="R73" i="10" s="1"/>
  <c r="O73" i="10"/>
  <c r="M73" i="10"/>
  <c r="Q72" i="10"/>
  <c r="R72" i="10" s="1"/>
  <c r="O72" i="10"/>
  <c r="M72" i="10"/>
  <c r="Q71" i="10"/>
  <c r="R71" i="10" s="1"/>
  <c r="O71" i="10"/>
  <c r="M71" i="10"/>
  <c r="Q70" i="10"/>
  <c r="R70" i="10" s="1"/>
  <c r="O70" i="10"/>
  <c r="M70" i="10"/>
  <c r="Q69" i="10"/>
  <c r="R69" i="10" s="1"/>
  <c r="O69" i="10"/>
  <c r="M69" i="10"/>
  <c r="Q68" i="10"/>
  <c r="R68" i="10" s="1"/>
  <c r="O68" i="10"/>
  <c r="M68" i="10"/>
  <c r="Q67" i="10"/>
  <c r="R67" i="10" s="1"/>
  <c r="O67" i="10"/>
  <c r="M67" i="10"/>
  <c r="M94" i="10" s="1"/>
  <c r="N64" i="10"/>
  <c r="K64" i="10"/>
  <c r="I64" i="10"/>
  <c r="Q62" i="10"/>
  <c r="R62" i="10" s="1"/>
  <c r="O62" i="10"/>
  <c r="M62" i="10"/>
  <c r="Q61" i="10"/>
  <c r="R61" i="10" s="1"/>
  <c r="O61" i="10"/>
  <c r="M61" i="10"/>
  <c r="Q60" i="10"/>
  <c r="R60" i="10" s="1"/>
  <c r="O60" i="10"/>
  <c r="M60" i="10"/>
  <c r="Q59" i="10"/>
  <c r="R59" i="10" s="1"/>
  <c r="O59" i="10"/>
  <c r="M59" i="10"/>
  <c r="Q58" i="10"/>
  <c r="R58" i="10" s="1"/>
  <c r="O58" i="10"/>
  <c r="M58" i="10"/>
  <c r="Q57" i="10"/>
  <c r="R57" i="10" s="1"/>
  <c r="O57" i="10"/>
  <c r="M57" i="10"/>
  <c r="Q56" i="10"/>
  <c r="R56" i="10" s="1"/>
  <c r="O56" i="10"/>
  <c r="M56" i="10"/>
  <c r="Q55" i="10"/>
  <c r="R55" i="10" s="1"/>
  <c r="O55" i="10"/>
  <c r="M55" i="10"/>
  <c r="Q54" i="10"/>
  <c r="R54" i="10" s="1"/>
  <c r="O54" i="10"/>
  <c r="M54" i="10"/>
  <c r="Q53" i="10"/>
  <c r="R53" i="10" s="1"/>
  <c r="O53" i="10"/>
  <c r="M53" i="10"/>
  <c r="Q52" i="10"/>
  <c r="R52" i="10" s="1"/>
  <c r="O52" i="10"/>
  <c r="M52" i="10"/>
  <c r="Q51" i="10"/>
  <c r="R51" i="10" s="1"/>
  <c r="O51" i="10"/>
  <c r="M51" i="10"/>
  <c r="Q50" i="10"/>
  <c r="R50" i="10" s="1"/>
  <c r="O50" i="10"/>
  <c r="M50" i="10"/>
  <c r="Q49" i="10"/>
  <c r="R49" i="10" s="1"/>
  <c r="O49" i="10"/>
  <c r="M49" i="10"/>
  <c r="Q48" i="10"/>
  <c r="R48" i="10" s="1"/>
  <c r="O48" i="10"/>
  <c r="M48" i="10"/>
  <c r="Q47" i="10"/>
  <c r="R47" i="10" s="1"/>
  <c r="O47" i="10"/>
  <c r="M47" i="10"/>
  <c r="M64" i="10" s="1"/>
  <c r="N44" i="10"/>
  <c r="K44" i="10"/>
  <c r="I44" i="10"/>
  <c r="Q42" i="10"/>
  <c r="R42" i="10" s="1"/>
  <c r="O42" i="10"/>
  <c r="M42" i="10"/>
  <c r="Q41" i="10"/>
  <c r="R41" i="10" s="1"/>
  <c r="O41" i="10"/>
  <c r="M41" i="10"/>
  <c r="Q40" i="10"/>
  <c r="R40" i="10" s="1"/>
  <c r="O40" i="10"/>
  <c r="M40" i="10"/>
  <c r="Q39" i="10"/>
  <c r="R39" i="10" s="1"/>
  <c r="O39" i="10"/>
  <c r="M39" i="10"/>
  <c r="Q38" i="10"/>
  <c r="R38" i="10" s="1"/>
  <c r="O38" i="10"/>
  <c r="M38" i="10"/>
  <c r="Q37" i="10"/>
  <c r="R37" i="10" s="1"/>
  <c r="O37" i="10"/>
  <c r="M37" i="10"/>
  <c r="Q36" i="10"/>
  <c r="R36" i="10" s="1"/>
  <c r="O36" i="10"/>
  <c r="M36" i="10"/>
  <c r="Q35" i="10"/>
  <c r="R35" i="10" s="1"/>
  <c r="O35" i="10"/>
  <c r="M35" i="10"/>
  <c r="Q34" i="10"/>
  <c r="R34" i="10" s="1"/>
  <c r="O34" i="10"/>
  <c r="M34" i="10"/>
  <c r="Q33" i="10"/>
  <c r="R33" i="10" s="1"/>
  <c r="O33" i="10"/>
  <c r="M33" i="10"/>
  <c r="Q32" i="10"/>
  <c r="R32" i="10" s="1"/>
  <c r="O32" i="10"/>
  <c r="M32" i="10"/>
  <c r="Q31" i="10"/>
  <c r="R31" i="10" s="1"/>
  <c r="O31" i="10"/>
  <c r="M31" i="10"/>
  <c r="Q30" i="10"/>
  <c r="R30" i="10" s="1"/>
  <c r="O30" i="10"/>
  <c r="M30" i="10"/>
  <c r="Q29" i="10"/>
  <c r="R29" i="10" s="1"/>
  <c r="O29" i="10"/>
  <c r="M29" i="10"/>
  <c r="Q28" i="10"/>
  <c r="R28" i="10" s="1"/>
  <c r="O28" i="10"/>
  <c r="M28" i="10"/>
  <c r="Q27" i="10"/>
  <c r="R27" i="10" s="1"/>
  <c r="O27" i="10"/>
  <c r="M27" i="10"/>
  <c r="Q26" i="10"/>
  <c r="R26" i="10" s="1"/>
  <c r="O26" i="10"/>
  <c r="M26" i="10"/>
  <c r="Q25" i="10"/>
  <c r="R25" i="10" s="1"/>
  <c r="O25" i="10"/>
  <c r="M25" i="10"/>
  <c r="Q24" i="10"/>
  <c r="R24" i="10" s="1"/>
  <c r="O24" i="10"/>
  <c r="M24" i="10"/>
  <c r="Q23" i="10"/>
  <c r="R23" i="10" s="1"/>
  <c r="O23" i="10"/>
  <c r="M23" i="10"/>
  <c r="Q22" i="10"/>
  <c r="R22" i="10" s="1"/>
  <c r="O22" i="10"/>
  <c r="M22" i="10"/>
  <c r="Q21" i="10"/>
  <c r="R21" i="10" s="1"/>
  <c r="O21" i="10"/>
  <c r="M21" i="10"/>
  <c r="Q20" i="10"/>
  <c r="R20" i="10" s="1"/>
  <c r="O20" i="10"/>
  <c r="M20" i="10"/>
  <c r="Q19" i="10"/>
  <c r="R19" i="10" s="1"/>
  <c r="O19" i="10"/>
  <c r="M19" i="10"/>
  <c r="Q18" i="10"/>
  <c r="R18" i="10" s="1"/>
  <c r="O18" i="10"/>
  <c r="M18" i="10"/>
  <c r="Q17" i="10"/>
  <c r="R17" i="10" s="1"/>
  <c r="O17" i="10"/>
  <c r="M17" i="10"/>
  <c r="Q16" i="10"/>
  <c r="R16" i="10" s="1"/>
  <c r="O16" i="10"/>
  <c r="M16" i="10"/>
  <c r="Q15" i="10"/>
  <c r="R15" i="10" s="1"/>
  <c r="O15" i="10"/>
  <c r="M15" i="10"/>
  <c r="Q14" i="10"/>
  <c r="R14" i="10" s="1"/>
  <c r="O14" i="10"/>
  <c r="M14" i="10"/>
  <c r="Q13" i="10"/>
  <c r="R13" i="10" s="1"/>
  <c r="O13" i="10"/>
  <c r="M13" i="10"/>
  <c r="Q12" i="10"/>
  <c r="R12" i="10" s="1"/>
  <c r="O12" i="10"/>
  <c r="M12" i="10"/>
  <c r="Q11" i="10"/>
  <c r="R11" i="10" s="1"/>
  <c r="O11" i="10"/>
  <c r="M11" i="10"/>
  <c r="Q10" i="10"/>
  <c r="R10" i="10" s="1"/>
  <c r="O10" i="10"/>
  <c r="M10" i="10"/>
  <c r="Q9" i="10"/>
  <c r="R9" i="10" s="1"/>
  <c r="O9" i="10"/>
  <c r="M9" i="10"/>
  <c r="M44" i="10" s="1"/>
  <c r="Q44" i="10" l="1"/>
  <c r="R44" i="10" s="1"/>
  <c r="O44" i="10"/>
  <c r="Q64" i="10"/>
  <c r="R64" i="10" s="1"/>
  <c r="O64" i="10"/>
  <c r="Q94" i="10"/>
  <c r="R94" i="10" s="1"/>
  <c r="O94" i="10"/>
  <c r="Q140" i="10"/>
  <c r="R140" i="10" s="1"/>
  <c r="O140" i="10"/>
  <c r="M181" i="10"/>
  <c r="I181" i="10"/>
  <c r="K181" i="10"/>
  <c r="N181" i="10"/>
  <c r="Q179" i="10"/>
  <c r="R179" i="10" s="1"/>
  <c r="O179" i="10"/>
</calcChain>
</file>

<file path=xl/sharedStrings.xml><?xml version="1.0" encoding="utf-8"?>
<sst xmlns="http://schemas.openxmlformats.org/spreadsheetml/2006/main" count="1037" uniqueCount="260">
  <si>
    <t>APPENDIX:</t>
  </si>
  <si>
    <t xml:space="preserve">PROPOSED MEMBERSHIP FEE 2024-2026 </t>
  </si>
  <si>
    <t>Member Organisations' Country</t>
  </si>
  <si>
    <t xml:space="preserve">Membership Status </t>
  </si>
  <si>
    <t>2018-20 and</t>
  </si>
  <si>
    <t>Proposed</t>
  </si>
  <si>
    <t xml:space="preserve">Membership </t>
  </si>
  <si>
    <t>Membership Fee 2024-2026 calculation with inflationary increase (£0.52 p/member)</t>
  </si>
  <si>
    <t xml:space="preserve">Transitional Relief </t>
  </si>
  <si>
    <t>Transitional relief</t>
  </si>
  <si>
    <t xml:space="preserve"> 2021-23 band</t>
  </si>
  <si>
    <t xml:space="preserve"> 2024-26 band</t>
  </si>
  <si>
    <t>Band</t>
  </si>
  <si>
    <t>Discount</t>
  </si>
  <si>
    <t xml:space="preserve">Membership figure used in calculation (2024) </t>
  </si>
  <si>
    <t>2024 (2026)Actual fee  after applying caps (£) as approved by 38 WoCo</t>
  </si>
  <si>
    <t>Rate per  Member (£)</t>
  </si>
  <si>
    <t xml:space="preserve">Base Annual Membership Fee 2024/2026 (£) </t>
  </si>
  <si>
    <t>2024-2026 Membership Fee after applying caps (£)</t>
  </si>
  <si>
    <t>Actual rate per Member (£)</t>
  </si>
  <si>
    <t>Change (new proposal vs approved in 2023) (£)</t>
  </si>
  <si>
    <t>Change (%)</t>
  </si>
  <si>
    <t>Transitional Relief?</t>
  </si>
  <si>
    <t>2025 Membership Fee</t>
  </si>
  <si>
    <t>2026 Membership Fee</t>
  </si>
  <si>
    <t>Not updated yet</t>
  </si>
  <si>
    <t>BENIN</t>
  </si>
  <si>
    <t>FULL</t>
  </si>
  <si>
    <t>C</t>
  </si>
  <si>
    <t>No</t>
  </si>
  <si>
    <t>BOTSWANA</t>
  </si>
  <si>
    <t>E</t>
  </si>
  <si>
    <t>*</t>
  </si>
  <si>
    <t>BURKINA FASO</t>
  </si>
  <si>
    <t>B</t>
  </si>
  <si>
    <t>BURUNDI</t>
  </si>
  <si>
    <t>A</t>
  </si>
  <si>
    <t>CAMEROON</t>
  </si>
  <si>
    <t>D</t>
  </si>
  <si>
    <t>CENTRAL AFRICAN REPUBLIC</t>
  </si>
  <si>
    <t>CHAD</t>
  </si>
  <si>
    <t>CONGO BRAZZAVILLE</t>
  </si>
  <si>
    <t>CONGO (DEMOCRATIC REPUBLIC)</t>
  </si>
  <si>
    <t>COTE D'IVOIRE</t>
  </si>
  <si>
    <t>Yes (Increase)</t>
  </si>
  <si>
    <t xml:space="preserve">ESWATINI </t>
  </si>
  <si>
    <t>Yes (Decrease)</t>
  </si>
  <si>
    <t>GAMBIA</t>
  </si>
  <si>
    <t>GHANA</t>
  </si>
  <si>
    <t>GUINEA</t>
  </si>
  <si>
    <t>KENYA</t>
  </si>
  <si>
    <t>LESOTHO</t>
  </si>
  <si>
    <t>LIBERIA</t>
  </si>
  <si>
    <t>MADAGASCAR</t>
  </si>
  <si>
    <t>MALAWI</t>
  </si>
  <si>
    <t>MAURITIUS</t>
  </si>
  <si>
    <t>F</t>
  </si>
  <si>
    <t>MOZAMBIQUE</t>
  </si>
  <si>
    <t>ASSOCIATE</t>
  </si>
  <si>
    <t>NAMIBIA</t>
  </si>
  <si>
    <t>NIGER</t>
  </si>
  <si>
    <t>NIGERIA</t>
  </si>
  <si>
    <t>RWANDA</t>
  </si>
  <si>
    <t>SENEGAL</t>
  </si>
  <si>
    <t>SIERRA LEONE</t>
  </si>
  <si>
    <t>SOUTH AFRICA</t>
  </si>
  <si>
    <t>SOUTH SUDAN</t>
  </si>
  <si>
    <t>TANZANIA</t>
  </si>
  <si>
    <t>TOGO</t>
  </si>
  <si>
    <t>UGANDA</t>
  </si>
  <si>
    <t>ZAMBIA</t>
  </si>
  <si>
    <t>ZIMBABWE</t>
  </si>
  <si>
    <t xml:space="preserve">Total Africa Region </t>
  </si>
  <si>
    <t>Increase</t>
  </si>
  <si>
    <t xml:space="preserve">Decrease </t>
  </si>
  <si>
    <t>ARAB REGION</t>
  </si>
  <si>
    <t>ALGERIA</t>
  </si>
  <si>
    <t>BAHRAIN</t>
  </si>
  <si>
    <t>H</t>
  </si>
  <si>
    <t>EGYPT</t>
  </si>
  <si>
    <t>JORDAN</t>
  </si>
  <si>
    <t>KUWAIT</t>
  </si>
  <si>
    <t>I</t>
  </si>
  <si>
    <t>LEBANON</t>
  </si>
  <si>
    <t>LIBYA</t>
  </si>
  <si>
    <t>MAURITANIA</t>
  </si>
  <si>
    <t>OMAN</t>
  </si>
  <si>
    <t>PALESTINE</t>
  </si>
  <si>
    <t>QATAR</t>
  </si>
  <si>
    <t>J</t>
  </si>
  <si>
    <t>SUDAN</t>
  </si>
  <si>
    <t>SYRIAN ARAB REPUBLIC</t>
  </si>
  <si>
    <t>TUNISIA</t>
  </si>
  <si>
    <t>UNITED ARAB EMIRATES</t>
  </si>
  <si>
    <t>YEMEN</t>
  </si>
  <si>
    <t xml:space="preserve">Total Arab Region </t>
  </si>
  <si>
    <t>ASIA PACIFIC REGION</t>
  </si>
  <si>
    <t>AUSTRALIA</t>
  </si>
  <si>
    <t>BANGLADESH</t>
  </si>
  <si>
    <t>BRUNEI DARUSSALAM</t>
  </si>
  <si>
    <t>CAMBODIA</t>
  </si>
  <si>
    <t>COOK ISLANDS</t>
  </si>
  <si>
    <t>G</t>
  </si>
  <si>
    <t>FIJI</t>
  </si>
  <si>
    <t>HONG KONG</t>
  </si>
  <si>
    <t>INDIA*</t>
  </si>
  <si>
    <t>JAPAN</t>
  </si>
  <si>
    <t>KIRIBATI</t>
  </si>
  <si>
    <t>KOREA</t>
  </si>
  <si>
    <t>MALAYSIA</t>
  </si>
  <si>
    <t>MALDIVES</t>
  </si>
  <si>
    <t>MONGOLIA</t>
  </si>
  <si>
    <t>MYANMAR</t>
  </si>
  <si>
    <t>NEPAL</t>
  </si>
  <si>
    <t>NEW ZEALAND</t>
  </si>
  <si>
    <t>PAKISTAN</t>
  </si>
  <si>
    <t>PAPUA NEW GUINEA</t>
  </si>
  <si>
    <t>PHILIPPINES</t>
  </si>
  <si>
    <t>SINGAPORE</t>
  </si>
  <si>
    <t>SOLOMON ISLANDS</t>
  </si>
  <si>
    <t>SRI LANKA</t>
  </si>
  <si>
    <t>TAIWAN</t>
  </si>
  <si>
    <t>THAILAND</t>
  </si>
  <si>
    <t>TONGA</t>
  </si>
  <si>
    <t xml:space="preserve">Total Asia Pacific Region </t>
  </si>
  <si>
    <t>EUROPE REGION</t>
  </si>
  <si>
    <t>ALBANIA</t>
  </si>
  <si>
    <t>2024-26)</t>
  </si>
  <si>
    <t>ARMENIA</t>
  </si>
  <si>
    <t>AUSTRIA</t>
  </si>
  <si>
    <t>AZERBAIJAN</t>
  </si>
  <si>
    <t>BELARUS</t>
  </si>
  <si>
    <t>BELGIUM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</si>
  <si>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</si>
  <si>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</si>
  <si>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</si>
  <si>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</si>
  <si>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</si>
  <si>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</si>
  <si>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</si>
  <si>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</si>
  <si>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</si>
  <si>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</si>
  <si>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</si>
  <si>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</si>
  <si>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</si>
  <si>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ISRAEL</t>
  </si>
  <si>
    <t>ITALY</t>
  </si>
  <si>
    <t>LATVIA</t>
  </si>
  <si>
    <t>LIECHTENSTEIN</t>
  </si>
  <si>
    <t>LUXEMBOURG</t>
  </si>
  <si>
    <t>MALTA</t>
  </si>
  <si>
    <t>MONACO</t>
  </si>
  <si>
    <t>MONTENEGRO</t>
  </si>
  <si>
    <t>NETHERLANDS</t>
  </si>
  <si>
    <t>NORWAY</t>
  </si>
  <si>
    <t>POLAND</t>
  </si>
  <si>
    <t>PORTUGAL</t>
  </si>
  <si>
    <t>ROMANIA</t>
  </si>
  <si>
    <t>RUSSIA</t>
  </si>
  <si>
    <t>SAN MARINO</t>
  </si>
  <si>
    <t>SLOVAK REPUBLIC</t>
  </si>
  <si>
    <t>SLOVENIA</t>
  </si>
  <si>
    <t>SPAIN</t>
  </si>
  <si>
    <t>SWEDEN</t>
  </si>
  <si>
    <t>SWITZERLAND</t>
  </si>
  <si>
    <t>TURKEY</t>
  </si>
  <si>
    <t>UKRAINE</t>
  </si>
  <si>
    <t>UNITED KINGDOM</t>
  </si>
  <si>
    <t xml:space="preserve">Total Europe Region </t>
  </si>
  <si>
    <t>WESTERN HEMISPHERE REGION</t>
  </si>
  <si>
    <t>ANTIGUA AND BARBUDA</t>
  </si>
  <si>
    <t>ARGENTINA</t>
  </si>
  <si>
    <t>ARUBA</t>
  </si>
  <si>
    <t>BAHAMAS</t>
  </si>
  <si>
    <t>BARBADOS</t>
  </si>
  <si>
    <t>BELIZE</t>
  </si>
  <si>
    <t>BOLIVIA</t>
  </si>
  <si>
    <t>BRAZIL</t>
  </si>
  <si>
    <t>CANADA</t>
  </si>
  <si>
    <t>CHILE</t>
  </si>
  <si>
    <t>COLOMBIA</t>
  </si>
  <si>
    <t>COSTA RICA</t>
  </si>
  <si>
    <t>CURAÇAO</t>
  </si>
  <si>
    <t>DOMINICA</t>
  </si>
  <si>
    <t>DOMINICAN REPUBLIC</t>
  </si>
  <si>
    <t>ECUADOR</t>
  </si>
  <si>
    <t>EL SALVADOR</t>
  </si>
  <si>
    <t>GRENADA</t>
  </si>
  <si>
    <t>GUATEMALA</t>
  </si>
  <si>
    <t>GUYANA</t>
  </si>
  <si>
    <t>HAITI</t>
  </si>
  <si>
    <t>HONDURAS</t>
  </si>
  <si>
    <t>JAMAICA</t>
  </si>
  <si>
    <t>MEXICO</t>
  </si>
  <si>
    <t>NICARAGUA</t>
  </si>
  <si>
    <t>PANAMA</t>
  </si>
  <si>
    <t>PARAGUAY</t>
  </si>
  <si>
    <t>PERU</t>
  </si>
  <si>
    <t>ST. KITTS AND NEVIS</t>
  </si>
  <si>
    <t>ST. LUCIA</t>
  </si>
  <si>
    <t>ST. VINCENT &amp; THE GRENADINES</t>
  </si>
  <si>
    <t>SURINAME</t>
  </si>
  <si>
    <t>TRINIDAD AND TOBAGO</t>
  </si>
  <si>
    <t>UNITED STATES OF AMERICA</t>
  </si>
  <si>
    <t>VENEZUELA</t>
  </si>
  <si>
    <t xml:space="preserve">Total Western Hemisphere Region </t>
  </si>
  <si>
    <t>Global</t>
  </si>
  <si>
    <t>*Bharat Scouts and Guides membership capped at 500,000 for calculating fee</t>
  </si>
  <si>
    <t xml:space="preserve"> *2023</t>
  </si>
  <si>
    <t xml:space="preserve"> </t>
  </si>
  <si>
    <t>Member Organisation</t>
  </si>
  <si>
    <t>2025 (as per Membership Fee Policy agreed at 2023 WoCo)</t>
  </si>
  <si>
    <t>2026  (as per Membership Fee Policy agreed at 2023 WoCo)</t>
  </si>
  <si>
    <t>Rate-per-Member Fee Model (2024 census and proposed adjustments)</t>
  </si>
  <si>
    <t>Difference from Existing Fee Model (2026)</t>
  </si>
  <si>
    <t>% Difference</t>
  </si>
  <si>
    <t>Potential New RPM Model 2025 with transitional relief</t>
  </si>
  <si>
    <t>Potential New RPM Model 2026 with transitional relief</t>
  </si>
  <si>
    <t>Census Band Fee Model  (2024 census and proposed adjustments)</t>
  </si>
  <si>
    <t>Potential New Census Band Model 2025 with transitional relief</t>
  </si>
  <si>
    <t>Potential New Census Band Model 2026 with transitional relief</t>
  </si>
  <si>
    <t>Organisation membre</t>
  </si>
  <si>
    <t>2025 (conformément à la politique de cotisation convenue lors du WoCo 2023)</t>
  </si>
  <si>
    <t>2026 (conformément à la politique de cotisation convenue lors du WoCo 2023)</t>
  </si>
  <si>
    <t>Modèle de tarification par membre (recensement de 2024 et ajustements proposés)</t>
  </si>
  <si>
    <t>Différence par rapport au modèle de redevance existant (2026)</t>
  </si>
  <si>
    <t>% de différence</t>
  </si>
  <si>
    <t>Nouveau modèle potentiel de RPM 2025 avec allègement transitoire</t>
  </si>
  <si>
    <t>Nouveau modèle potentiel de RPM 2026 avec allègement transitoire</t>
  </si>
  <si>
    <t>Modèle de redevance pour la bande de recensement (recensement de 2024 et ajustements proposés)</t>
  </si>
  <si>
    <t>Nouveau modèle potentiel de bande de recensement 2025 avec allègement transitoire</t>
  </si>
  <si>
    <t>Nouveau modèle potentiel de bande de recensement 2026 avec allègement transitoire</t>
  </si>
  <si>
    <t>Organización miembro</t>
  </si>
  <si>
    <t>2025 (según la política de cuotas acordada en el Consejo Mundial de 2023)</t>
  </si>
  <si>
    <t>2026 (según la política de cuotas acordada en el Consejo Mundial de 2023)</t>
  </si>
  <si>
    <t>Modelo de cuota por afiliado (censo de 2024 y ajustes propuestos)</t>
  </si>
  <si>
    <t>Diferencia con el actual modelo de cuota (2026)</t>
  </si>
  <si>
    <t>% Diferencia</t>
  </si>
  <si>
    <t>Posible nuevo modelo de MPR para 2025 con medidas transitorias</t>
  </si>
  <si>
    <t>Posible nuevo modelo de MPR para 2026 con medidas transitorias</t>
  </si>
  <si>
    <t>Modelo de cuota por banda censal (censo de 2024 y ajustes propuestos)</t>
  </si>
  <si>
    <t>Posible nuevo modelo de banda censal 2025 con desgravación transitoria</t>
  </si>
  <si>
    <t>Posible nuevo modelo de banda censal 2026 con desgravación transitoria</t>
  </si>
  <si>
    <t>المنظمة العضو</t>
  </si>
  <si>
    <t>2025 (وفقًا لسياسة رسوم العضوية المتفق عليها في مؤتمر القمة العالمي لعام 2023)</t>
  </si>
  <si>
    <t>2026 (وفقًا لسياسة رسوم العضوية المتفق عليها في مؤتمر القمة العالمي لعام 2023)</t>
  </si>
  <si>
    <t>نموذج رسوم المعدل لكل عضو (تعداد 2024 والتعديلات المقترحة)</t>
  </si>
  <si>
    <t>الفرق عن نموذج الرسوم الحالي (2026)</t>
  </si>
  <si>
    <t>% الفرق</t>
  </si>
  <si>
    <t>نموذج RPM الجديد المحتمل لعام 2025 مع إعفاء انتقالي</t>
  </si>
  <si>
    <t>نموذج RPM الجديد المحتمل لعام 2026 مع إعفاء انتقالي</t>
  </si>
  <si>
    <t>نموذج رسوم نطاق التعداد السكاني (تعداد 2024 والتعديلات المقترحة)</t>
  </si>
  <si>
    <t>نموذج نطاق التعداد الجديد المحتمل لعام 2025 مع إعفاء انتقالي</t>
  </si>
  <si>
    <t>نموذج نطاق التعداد الجديد المحتمل لعام 2026 مع إعفاء انتقالي</t>
  </si>
  <si>
    <t>&gt; + 100%</t>
  </si>
  <si>
    <t>&gt; +33% - &lt;+100%</t>
  </si>
  <si>
    <t>-33% to +33%</t>
  </si>
  <si>
    <t>&gt; -33%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</si>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</sst>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[$£-809]* #,##0_-;\-[$£-809]* #,##0_-;_-[$£-809]* &quot;-&quot;??_-;_-@_-"/>
    <numFmt numFmtId="167" formatCode="[$£-809]#,##0"/>
  </numFmts>
  <fonts count="2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8"/>
      <name val="Lato Light"/>
      <family val="2"/>
    </font>
    <font>
      <sz val="11"/>
      <name val="Lato Light"/>
      <family val="2"/>
    </font>
    <font>
      <sz val="11"/>
      <color rgb="FFFFC000"/>
      <name val="Lato Light"/>
      <family val="2"/>
    </font>
    <font>
      <b/>
      <sz val="11"/>
      <color rgb="FF000000"/>
      <name val="Lato Light"/>
      <family val="2"/>
    </font>
    <font>
      <b/>
      <sz val="11"/>
      <name val="Lato Light"/>
      <family val="2"/>
    </font>
    <font>
      <b/>
      <sz val="11"/>
      <color rgb="FFFF0000"/>
      <name val="Lato Light"/>
      <family val="2"/>
    </font>
    <font>
      <b/>
      <sz val="11"/>
      <color rgb="FFFFC000"/>
      <name val="Lato Light"/>
      <family val="2"/>
    </font>
    <font>
      <sz val="11"/>
      <color theme="1"/>
      <name val="Lato Light"/>
    </font>
    <font>
      <sz val="11"/>
      <color rgb="FFFF0000"/>
      <name val="Lato Light"/>
      <family val="2"/>
    </font>
    <font>
      <sz val="11"/>
      <color rgb="FF000000"/>
      <name val="Lato Light"/>
      <family val="2"/>
    </font>
    <font>
      <sz val="11"/>
      <color theme="1"/>
      <name val="Lato"/>
      <family val="2"/>
    </font>
    <font>
      <sz val="10"/>
      <name val="Arial"/>
      <family val="2"/>
    </font>
    <font>
      <sz val="11"/>
      <color theme="1"/>
      <name val="Lato Light"/>
      <family val="2"/>
    </font>
    <font>
      <sz val="11"/>
      <color rgb="FF000000"/>
      <name val="Lato"/>
      <family val="2"/>
    </font>
    <font>
      <b/>
      <sz val="11"/>
      <color theme="1"/>
      <name val="Lato Light"/>
      <family val="2"/>
    </font>
    <font>
      <b/>
      <sz val="11"/>
      <color rgb="FFC00000"/>
      <name val="Lato Light"/>
      <family val="2"/>
    </font>
    <font>
      <sz val="11"/>
      <color rgb="FFFFC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u val="double"/>
      <sz val="12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A00"/>
        <bgColor rgb="FF000000"/>
      </patternFill>
    </fill>
    <fill>
      <patternFill patternType="solid">
        <fgColor rgb="FFEE8D7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E8D7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0" borderId="0"/>
  </cellStyleXfs>
  <cellXfs count="294">
    <xf numFmtId="0" fontId="0" fillId="0" borderId="0" xfId="0"/>
    <xf numFmtId="0" fontId="3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right" vertical="center" wrapText="1"/>
    </xf>
    <xf numFmtId="3" fontId="4" fillId="6" borderId="0" xfId="0" applyNumberFormat="1" applyFont="1" applyFill="1" applyAlignment="1">
      <alignment horizontal="right" vertical="center" wrapText="1"/>
    </xf>
    <xf numFmtId="3" fontId="4" fillId="6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 wrapText="1"/>
    </xf>
    <xf numFmtId="3" fontId="5" fillId="6" borderId="0" xfId="0" applyNumberFormat="1" applyFont="1" applyFill="1" applyAlignment="1">
      <alignment horizontal="right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right" vertical="center"/>
    </xf>
    <xf numFmtId="0" fontId="8" fillId="7" borderId="0" xfId="0" applyFont="1" applyFill="1" applyAlignment="1">
      <alignment vertical="center"/>
    </xf>
    <xf numFmtId="3" fontId="7" fillId="7" borderId="0" xfId="0" applyNumberFormat="1" applyFont="1" applyFill="1" applyAlignment="1">
      <alignment horizontal="right" vertical="center"/>
    </xf>
    <xf numFmtId="0" fontId="4" fillId="7" borderId="0" xfId="0" applyFont="1" applyFill="1" applyAlignment="1">
      <alignment vertical="center" wrapText="1"/>
    </xf>
    <xf numFmtId="3" fontId="4" fillId="7" borderId="0" xfId="0" applyNumberFormat="1" applyFont="1" applyFill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3" fontId="5" fillId="7" borderId="0" xfId="0" applyNumberFormat="1" applyFont="1" applyFill="1" applyAlignment="1">
      <alignment horizontal="right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 wrapText="1"/>
    </xf>
    <xf numFmtId="3" fontId="4" fillId="0" borderId="2" xfId="2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43" fontId="4" fillId="4" borderId="2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4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9" fontId="4" fillId="2" borderId="3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9" fontId="4" fillId="2" borderId="30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3" fontId="8" fillId="4" borderId="2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0" fontId="4" fillId="0" borderId="34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10" fontId="4" fillId="0" borderId="35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2" xfId="2" applyNumberFormat="1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4" borderId="0" xfId="0" applyFont="1" applyFill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43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9" fontId="7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0" fontId="12" fillId="0" borderId="7" xfId="0" applyNumberFormat="1" applyFont="1" applyBorder="1" applyAlignment="1">
      <alignment horizontal="right" vertical="center" wrapText="1"/>
    </xf>
    <xf numFmtId="10" fontId="12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9" fontId="7" fillId="0" borderId="3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 wrapText="1"/>
    </xf>
    <xf numFmtId="43" fontId="11" fillId="4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/>
    </xf>
    <xf numFmtId="9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9" fontId="7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43" fontId="1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center" vertical="center" wrapText="1"/>
    </xf>
    <xf numFmtId="3" fontId="7" fillId="8" borderId="7" xfId="0" applyNumberFormat="1" applyFont="1" applyFill="1" applyBorder="1" applyAlignment="1">
      <alignment horizontal="right" vertical="center"/>
    </xf>
    <xf numFmtId="3" fontId="7" fillId="3" borderId="7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right" vertical="center"/>
    </xf>
    <xf numFmtId="3" fontId="7" fillId="8" borderId="2" xfId="0" applyNumberFormat="1" applyFont="1" applyFill="1" applyBorder="1" applyAlignment="1">
      <alignment horizontal="right" vertical="center"/>
    </xf>
    <xf numFmtId="0" fontId="7" fillId="8" borderId="7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vertical="center"/>
    </xf>
    <xf numFmtId="3" fontId="9" fillId="8" borderId="2" xfId="0" applyNumberFormat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vertical="center"/>
    </xf>
    <xf numFmtId="164" fontId="4" fillId="4" borderId="0" xfId="0" applyNumberFormat="1" applyFont="1" applyFill="1" applyAlignment="1">
      <alignment horizontal="right" vertical="center" wrapText="1"/>
    </xf>
    <xf numFmtId="9" fontId="5" fillId="0" borderId="0" xfId="0" applyNumberFormat="1" applyFont="1" applyAlignment="1">
      <alignment horizontal="right" vertical="center" wrapText="1"/>
    </xf>
    <xf numFmtId="9" fontId="7" fillId="4" borderId="0" xfId="0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9" borderId="36" xfId="0" applyNumberFormat="1" applyFont="1" applyFill="1" applyBorder="1" applyAlignment="1">
      <alignment horizontal="right" vertical="center" wrapText="1"/>
    </xf>
    <xf numFmtId="3" fontId="7" fillId="0" borderId="37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2" borderId="29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vertical="center" wrapText="1"/>
    </xf>
    <xf numFmtId="3" fontId="4" fillId="0" borderId="29" xfId="0" applyNumberFormat="1" applyFont="1" applyBorder="1" applyAlignment="1">
      <alignment horizontal="right" vertical="center" wrapText="1"/>
    </xf>
    <xf numFmtId="3" fontId="4" fillId="2" borderId="29" xfId="0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3" borderId="29" xfId="0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0" fontId="12" fillId="2" borderId="29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167" fontId="23" fillId="0" borderId="0" xfId="1" applyNumberFormat="1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0" fontId="22" fillId="10" borderId="8" xfId="0" applyFont="1" applyFill="1" applyBorder="1" applyAlignment="1">
      <alignment horizontal="center" vertical="center" wrapText="1"/>
    </xf>
    <xf numFmtId="167" fontId="22" fillId="10" borderId="38" xfId="0" applyNumberFormat="1" applyFont="1" applyFill="1" applyBorder="1" applyAlignment="1">
      <alignment horizontal="center" vertical="center"/>
    </xf>
    <xf numFmtId="167" fontId="22" fillId="10" borderId="38" xfId="1" applyNumberFormat="1" applyFont="1" applyFill="1" applyBorder="1" applyAlignment="1">
      <alignment horizontal="center" vertical="center"/>
    </xf>
    <xf numFmtId="167" fontId="23" fillId="5" borderId="1" xfId="0" applyNumberFormat="1" applyFont="1" applyFill="1" applyBorder="1" applyAlignment="1">
      <alignment horizontal="center" vertical="center"/>
    </xf>
    <xf numFmtId="167" fontId="23" fillId="5" borderId="1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5" borderId="11" xfId="0" applyNumberFormat="1" applyFont="1" applyFill="1" applyBorder="1" applyAlignment="1">
      <alignment horizontal="center" vertical="center" wrapText="1"/>
    </xf>
    <xf numFmtId="167" fontId="23" fillId="5" borderId="1" xfId="0" applyNumberFormat="1" applyFont="1" applyFill="1" applyBorder="1" applyAlignment="1">
      <alignment horizontal="center" vertical="center" wrapText="1"/>
    </xf>
    <xf numFmtId="9" fontId="23" fillId="5" borderId="1" xfId="0" applyNumberFormat="1" applyFont="1" applyFill="1" applyBorder="1" applyAlignment="1">
      <alignment horizontal="center" vertical="center"/>
    </xf>
    <xf numFmtId="167" fontId="23" fillId="5" borderId="11" xfId="0" applyNumberFormat="1" applyFont="1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 readingOrder="2"/>
    </xf>
    <xf numFmtId="0" fontId="22" fillId="10" borderId="1" xfId="0" applyFont="1" applyFill="1" applyBorder="1" applyAlignment="1">
      <alignment horizontal="right" wrapText="1"/>
    </xf>
    <xf numFmtId="0" fontId="22" fillId="10" borderId="10" xfId="0" applyFont="1" applyFill="1" applyBorder="1" applyAlignment="1">
      <alignment horizontal="right" vertical="center" wrapText="1" readingOrder="2"/>
    </xf>
    <xf numFmtId="166" fontId="23" fillId="5" borderId="1" xfId="0" applyNumberFormat="1" applyFont="1" applyFill="1" applyBorder="1" applyAlignment="1">
      <alignment horizontal="center" vertical="center"/>
    </xf>
    <xf numFmtId="9" fontId="23" fillId="11" borderId="1" xfId="0" applyNumberFormat="1" applyFont="1" applyFill="1" applyBorder="1" applyAlignment="1">
      <alignment horizontal="center" vertical="center"/>
    </xf>
    <xf numFmtId="166" fontId="23" fillId="11" borderId="1" xfId="0" applyNumberFormat="1" applyFont="1" applyFill="1" applyBorder="1" applyAlignment="1">
      <alignment horizontal="center" vertical="center"/>
    </xf>
    <xf numFmtId="9" fontId="23" fillId="4" borderId="1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9" fontId="23" fillId="12" borderId="1" xfId="0" applyNumberFormat="1" applyFont="1" applyFill="1" applyBorder="1" applyAlignment="1">
      <alignment horizontal="center" vertical="center"/>
    </xf>
    <xf numFmtId="166" fontId="23" fillId="12" borderId="1" xfId="0" applyNumberFormat="1" applyFont="1" applyFill="1" applyBorder="1" applyAlignment="1">
      <alignment horizontal="center" vertical="center"/>
    </xf>
    <xf numFmtId="166" fontId="23" fillId="4" borderId="11" xfId="0" applyNumberFormat="1" applyFon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 wrapText="1"/>
    </xf>
    <xf numFmtId="9" fontId="23" fillId="4" borderId="11" xfId="0" applyNumberFormat="1" applyFont="1" applyFill="1" applyBorder="1" applyAlignment="1">
      <alignment horizontal="center" vertical="center"/>
    </xf>
    <xf numFmtId="9" fontId="0" fillId="11" borderId="1" xfId="0" applyNumberFormat="1" applyFill="1" applyBorder="1" applyAlignment="1">
      <alignment horizontal="center" vertical="center" wrapText="1"/>
    </xf>
    <xf numFmtId="167" fontId="23" fillId="11" borderId="1" xfId="0" applyNumberFormat="1" applyFont="1" applyFill="1" applyBorder="1" applyAlignment="1">
      <alignment horizontal="center" vertical="center"/>
    </xf>
    <xf numFmtId="9" fontId="0" fillId="12" borderId="1" xfId="0" applyNumberFormat="1" applyFill="1" applyBorder="1" applyAlignment="1">
      <alignment horizontal="center" vertical="center" wrapText="1"/>
    </xf>
    <xf numFmtId="167" fontId="23" fillId="12" borderId="1" xfId="0" applyNumberFormat="1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167" fontId="23" fillId="4" borderId="1" xfId="0" applyNumberFormat="1" applyFont="1" applyFill="1" applyBorder="1" applyAlignment="1">
      <alignment horizontal="center" vertical="center"/>
    </xf>
    <xf numFmtId="167" fontId="24" fillId="10" borderId="3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20" fillId="10" borderId="38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167" fontId="22" fillId="10" borderId="38" xfId="0" applyNumberFormat="1" applyFont="1" applyFill="1" applyBorder="1" applyAlignment="1">
      <alignment horizontal="left" vertical="center"/>
    </xf>
    <xf numFmtId="0" fontId="27" fillId="10" borderId="8" xfId="0" applyFont="1" applyFill="1" applyBorder="1" applyAlignment="1">
      <alignment horizontal="center" vertical="center" wrapText="1"/>
    </xf>
    <xf numFmtId="0" fontId="27" fillId="10" borderId="39" xfId="0" applyFont="1" applyFill="1" applyBorder="1" applyAlignment="1">
      <alignment horizontal="center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27" fillId="10" borderId="39" xfId="0" applyFont="1" applyFill="1" applyBorder="1" applyAlignment="1">
      <alignment horizontal="right" vertical="center" wrapText="1"/>
    </xf>
    <xf numFmtId="0" fontId="22" fillId="10" borderId="39" xfId="0" applyFont="1" applyFill="1" applyBorder="1" applyAlignment="1">
      <alignment horizontal="right" vertical="center" wrapText="1"/>
    </xf>
    <xf numFmtId="0" fontId="0" fillId="0" borderId="1" xfId="0" applyBorder="1"/>
    <xf numFmtId="0" fontId="25" fillId="5" borderId="40" xfId="0" applyFont="1" applyFill="1" applyBorder="1" applyAlignment="1">
      <alignment horizontal="left" vertical="center" wrapText="1"/>
    </xf>
    <xf numFmtId="0" fontId="21" fillId="5" borderId="40" xfId="0" applyFont="1" applyFill="1" applyBorder="1" applyAlignment="1">
      <alignment horizontal="left" vertical="center" wrapText="1"/>
    </xf>
    <xf numFmtId="0" fontId="21" fillId="5" borderId="41" xfId="0" applyFont="1" applyFill="1" applyBorder="1" applyAlignment="1">
      <alignment horizontal="left" vertical="center" wrapText="1"/>
    </xf>
    <xf numFmtId="0" fontId="0" fillId="10" borderId="0" xfId="0" applyFill="1"/>
    <xf numFmtId="9" fontId="0" fillId="5" borderId="11" xfId="0" applyNumberFormat="1" applyFill="1" applyBorder="1" applyAlignment="1">
      <alignment horizontal="center" vertical="center" wrapText="1"/>
    </xf>
    <xf numFmtId="0" fontId="0" fillId="11" borderId="1" xfId="0" applyFill="1" applyBorder="1"/>
    <xf numFmtId="0" fontId="0" fillId="4" borderId="1" xfId="0" applyFill="1" applyBorder="1"/>
    <xf numFmtId="0" fontId="0" fillId="12" borderId="1" xfId="0" applyFill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2" fillId="0" borderId="37" xfId="0" applyFont="1" applyBorder="1" applyAlignment="1">
      <alignment vertical="center"/>
    </xf>
    <xf numFmtId="0" fontId="7" fillId="0" borderId="37" xfId="0" applyFont="1" applyBorder="1" applyAlignment="1">
      <alignment horizontal="right" vertical="center" wrapText="1"/>
    </xf>
    <xf numFmtId="0" fontId="12" fillId="2" borderId="29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76EA8FC0-2942-426C-AE8E-A96C0D12EB8E}"/>
  </cellStyles>
  <dxfs count="0"/>
  <tableStyles count="0" defaultTableStyle="TableStyleMedium2" defaultPivotStyle="PivotStyleLight16"/>
  <colors>
    <mruColors>
      <color rgb="FFEE8D7A"/>
      <color rgb="FF383570"/>
      <color rgb="FFFFDA00"/>
      <color rgb="FF50B6B7"/>
      <color rgb="FFCF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0DBF-5C9F-4FCC-8B63-F82B36413DF3}">
  <dimension ref="A1:AB264"/>
  <sheetViews>
    <sheetView topLeftCell="A62" workbookViewId="0">
      <selection activeCell="D12" sqref="D12"/>
    </sheetView>
  </sheetViews>
  <sheetFormatPr defaultColWidth="8" defaultRowHeight="15.5"/>
  <cols>
    <col min="1" max="1" width="29.84375" style="11" bestFit="1" customWidth="1"/>
    <col min="2" max="2" width="9" style="11"/>
    <col min="3" max="3" width="11.84375" style="11" customWidth="1"/>
    <col min="4" max="4" width="7.15234375" style="11" customWidth="1"/>
    <col min="5" max="5" width="10" style="199" customWidth="1"/>
    <col min="6" max="6" width="7.3828125" style="11" customWidth="1"/>
    <col min="7" max="7" width="10.84375" style="199" customWidth="1"/>
    <col min="8" max="8" width="9" style="11"/>
    <col min="9" max="9" width="12.765625" style="154" customWidth="1"/>
    <col min="10" max="10" width="9" style="11"/>
    <col min="11" max="11" width="10.3828125" style="154" customWidth="1"/>
    <col min="12" max="12" width="5.3828125" style="199" bestFit="1" customWidth="1"/>
    <col min="13" max="13" width="12.15234375" style="200" customWidth="1"/>
    <col min="14" max="14" width="11.4609375" style="201" bestFit="1" customWidth="1"/>
    <col min="15" max="15" width="11.23046875" style="199" customWidth="1"/>
    <col min="16" max="16" width="9" style="11"/>
    <col min="17" max="17" width="8" style="199" bestFit="1" customWidth="1"/>
    <col min="18" max="18" width="7.4609375" style="199" customWidth="1"/>
    <col min="19" max="19" width="13.15234375" style="202" customWidth="1"/>
    <col min="20" max="20" width="9" style="11"/>
    <col min="21" max="22" width="8" style="203" bestFit="1" customWidth="1"/>
    <col min="23" max="24" width="9" style="11"/>
    <col min="25" max="25" width="7.765625" style="11" bestFit="1" customWidth="1"/>
    <col min="26" max="26" width="3.15234375" style="11" bestFit="1" customWidth="1"/>
    <col min="27" max="27" width="9.15234375" style="11" bestFit="1" customWidth="1"/>
    <col min="28" max="28" width="2" style="11" bestFit="1" customWidth="1"/>
    <col min="29" max="16384" width="8" style="11"/>
  </cols>
  <sheetData>
    <row r="1" spans="1:28" ht="22.5">
      <c r="A1" s="1" t="s">
        <v>0</v>
      </c>
      <c r="B1" s="2"/>
      <c r="C1" s="2"/>
      <c r="D1" s="2"/>
      <c r="E1" s="3"/>
      <c r="F1" s="2"/>
      <c r="G1" s="3"/>
      <c r="H1" s="2"/>
      <c r="I1" s="4"/>
      <c r="J1" s="2"/>
      <c r="K1" s="5"/>
      <c r="L1" s="3"/>
      <c r="M1" s="6"/>
      <c r="N1" s="7"/>
      <c r="O1" s="3"/>
      <c r="P1" s="2"/>
      <c r="Q1" s="3"/>
      <c r="R1" s="3"/>
      <c r="S1" s="8"/>
      <c r="T1" s="2"/>
      <c r="U1" s="9"/>
      <c r="V1" s="9"/>
      <c r="W1" s="10"/>
      <c r="X1" s="10"/>
      <c r="Y1" s="10"/>
      <c r="Z1" s="10"/>
      <c r="AA1" s="10"/>
      <c r="AB1" s="10"/>
    </row>
    <row r="2" spans="1:28" ht="22.5">
      <c r="A2" s="12"/>
      <c r="B2" s="13"/>
      <c r="C2" s="13"/>
      <c r="D2" s="13"/>
      <c r="E2" s="14"/>
      <c r="F2" s="13"/>
      <c r="G2" s="14"/>
      <c r="H2" s="13"/>
      <c r="I2" s="15"/>
      <c r="J2" s="13"/>
      <c r="K2" s="16"/>
      <c r="L2" s="14"/>
      <c r="M2" s="6"/>
      <c r="N2" s="17"/>
      <c r="O2" s="14"/>
      <c r="P2" s="13"/>
      <c r="Q2" s="14"/>
      <c r="R2" s="14"/>
      <c r="S2" s="18"/>
      <c r="T2" s="13"/>
      <c r="U2" s="19"/>
      <c r="V2" s="19"/>
      <c r="W2" s="13"/>
      <c r="X2" s="13"/>
      <c r="Y2" s="13"/>
      <c r="Z2" s="13"/>
      <c r="AA2" s="13"/>
      <c r="AB2" s="13"/>
    </row>
    <row r="3" spans="1:28">
      <c r="A3" s="20" t="s">
        <v>1</v>
      </c>
      <c r="B3" s="290"/>
      <c r="C3" s="290"/>
      <c r="D3" s="21"/>
      <c r="E3" s="22"/>
      <c r="F3" s="23"/>
      <c r="G3" s="22"/>
      <c r="H3" s="21"/>
      <c r="I3" s="24"/>
      <c r="J3" s="25"/>
      <c r="K3" s="26"/>
      <c r="L3" s="27"/>
      <c r="M3" s="6"/>
      <c r="N3" s="28"/>
      <c r="O3" s="27"/>
      <c r="P3" s="25"/>
      <c r="Q3" s="27"/>
      <c r="R3" s="27"/>
      <c r="S3" s="29"/>
      <c r="T3" s="25"/>
      <c r="U3" s="30"/>
      <c r="V3" s="30"/>
      <c r="W3" s="25"/>
      <c r="X3" s="25"/>
      <c r="Y3" s="25"/>
      <c r="Z3" s="25"/>
      <c r="AA3" s="25"/>
      <c r="AB3" s="25"/>
    </row>
    <row r="4" spans="1:28">
      <c r="A4" s="31"/>
      <c r="B4" s="10"/>
      <c r="C4" s="10"/>
      <c r="D4" s="10"/>
      <c r="E4" s="32"/>
      <c r="F4" s="10"/>
      <c r="G4" s="32"/>
      <c r="H4" s="10"/>
      <c r="I4" s="15"/>
      <c r="J4" s="10"/>
      <c r="K4" s="15"/>
      <c r="L4" s="33"/>
      <c r="M4" s="34"/>
      <c r="N4" s="35"/>
      <c r="O4" s="32"/>
      <c r="P4" s="10"/>
      <c r="Q4" s="36"/>
      <c r="R4" s="36"/>
      <c r="S4" s="37"/>
      <c r="T4" s="10"/>
      <c r="U4" s="38"/>
      <c r="V4" s="38"/>
      <c r="W4" s="10"/>
      <c r="X4" s="10"/>
      <c r="Y4" s="10"/>
      <c r="Z4" s="10"/>
      <c r="AA4" s="10"/>
      <c r="AB4" s="10"/>
    </row>
    <row r="5" spans="1:28" ht="18" customHeight="1">
      <c r="A5" s="291" t="s">
        <v>2</v>
      </c>
      <c r="B5" s="292"/>
      <c r="C5" s="291" t="s">
        <v>3</v>
      </c>
      <c r="D5" s="293" t="s">
        <v>4</v>
      </c>
      <c r="E5" s="293"/>
      <c r="F5" s="284" t="s">
        <v>5</v>
      </c>
      <c r="G5" s="286"/>
      <c r="H5" s="276"/>
      <c r="I5" s="39" t="s">
        <v>6</v>
      </c>
      <c r="J5" s="277"/>
      <c r="K5" s="278" t="s">
        <v>7</v>
      </c>
      <c r="L5" s="279"/>
      <c r="M5" s="279"/>
      <c r="N5" s="279"/>
      <c r="O5" s="280"/>
      <c r="P5" s="271"/>
      <c r="Q5" s="284" t="s">
        <v>8</v>
      </c>
      <c r="R5" s="285"/>
      <c r="S5" s="286"/>
      <c r="T5" s="267"/>
      <c r="U5" s="272" t="s">
        <v>9</v>
      </c>
      <c r="V5" s="273"/>
      <c r="W5" s="271"/>
      <c r="X5" s="271"/>
      <c r="Y5" s="271"/>
      <c r="Z5" s="271"/>
      <c r="AA5" s="271"/>
      <c r="AB5" s="267"/>
    </row>
    <row r="6" spans="1:28" ht="18" customHeight="1">
      <c r="A6" s="291"/>
      <c r="B6" s="292"/>
      <c r="C6" s="291"/>
      <c r="D6" s="268" t="s">
        <v>10</v>
      </c>
      <c r="E6" s="268"/>
      <c r="F6" s="269" t="s">
        <v>11</v>
      </c>
      <c r="G6" s="270"/>
      <c r="H6" s="276"/>
      <c r="I6" s="41"/>
      <c r="J6" s="277"/>
      <c r="K6" s="281"/>
      <c r="L6" s="282"/>
      <c r="M6" s="282"/>
      <c r="N6" s="282"/>
      <c r="O6" s="283"/>
      <c r="P6" s="271"/>
      <c r="Q6" s="287"/>
      <c r="R6" s="288"/>
      <c r="S6" s="289"/>
      <c r="T6" s="267"/>
      <c r="U6" s="274"/>
      <c r="V6" s="275"/>
      <c r="W6" s="271"/>
      <c r="X6" s="271"/>
      <c r="Y6" s="271"/>
      <c r="Z6" s="271"/>
      <c r="AA6" s="271"/>
      <c r="AB6" s="267"/>
    </row>
    <row r="7" spans="1:28" ht="112">
      <c r="A7" s="291"/>
      <c r="B7" s="31"/>
      <c r="C7" s="291"/>
      <c r="D7" s="42" t="s">
        <v>12</v>
      </c>
      <c r="E7" s="43" t="s">
        <v>13</v>
      </c>
      <c r="F7" s="44" t="s">
        <v>12</v>
      </c>
      <c r="G7" s="45" t="s">
        <v>13</v>
      </c>
      <c r="H7" s="31"/>
      <c r="I7" s="46" t="s">
        <v>14</v>
      </c>
      <c r="J7" s="40"/>
      <c r="K7" s="47" t="s">
        <v>15</v>
      </c>
      <c r="L7" s="44" t="s">
        <v>16</v>
      </c>
      <c r="M7" s="48" t="s">
        <v>17</v>
      </c>
      <c r="N7" s="49" t="s">
        <v>18</v>
      </c>
      <c r="O7" s="50" t="s">
        <v>19</v>
      </c>
      <c r="P7" s="40"/>
      <c r="Q7" s="50" t="s">
        <v>20</v>
      </c>
      <c r="R7" s="50" t="s">
        <v>21</v>
      </c>
      <c r="S7" s="50" t="s">
        <v>22</v>
      </c>
      <c r="T7" s="31"/>
      <c r="U7" s="51" t="s">
        <v>23</v>
      </c>
      <c r="V7" s="51" t="s">
        <v>24</v>
      </c>
      <c r="W7" s="31"/>
      <c r="X7" s="31"/>
      <c r="Y7" s="31"/>
      <c r="Z7" s="31"/>
      <c r="AA7" s="31"/>
      <c r="AB7" s="31"/>
    </row>
    <row r="8" spans="1:28">
      <c r="A8" s="52"/>
      <c r="B8" s="10"/>
      <c r="C8" s="52"/>
      <c r="D8" s="10"/>
      <c r="E8" s="32"/>
      <c r="F8" s="10"/>
      <c r="G8" s="32"/>
      <c r="H8" s="10"/>
      <c r="I8" s="15"/>
      <c r="J8" s="10"/>
      <c r="K8" s="53"/>
      <c r="L8" s="32"/>
      <c r="M8" s="34"/>
      <c r="N8" s="54"/>
      <c r="O8" s="32"/>
      <c r="P8" s="10"/>
      <c r="Q8" s="36"/>
      <c r="R8" s="36"/>
      <c r="S8" s="37"/>
      <c r="T8" s="10"/>
      <c r="U8" s="55" t="s">
        <v>25</v>
      </c>
      <c r="V8" s="55"/>
      <c r="W8" s="10"/>
      <c r="X8" s="10"/>
      <c r="Y8" s="10"/>
      <c r="Z8" s="10"/>
      <c r="AA8" s="10"/>
      <c r="AB8" s="10"/>
    </row>
    <row r="9" spans="1:28">
      <c r="A9" s="56" t="s">
        <v>26</v>
      </c>
      <c r="B9" s="57"/>
      <c r="C9" s="58" t="s">
        <v>27</v>
      </c>
      <c r="D9" s="58" t="s">
        <v>28</v>
      </c>
      <c r="E9" s="59">
        <v>0.85</v>
      </c>
      <c r="F9" s="60" t="s">
        <v>28</v>
      </c>
      <c r="G9" s="59">
        <v>0.85</v>
      </c>
      <c r="H9" s="10"/>
      <c r="I9" s="61">
        <v>3555</v>
      </c>
      <c r="J9" s="10"/>
      <c r="K9" s="62">
        <v>237.90000000000009</v>
      </c>
      <c r="L9" s="63">
        <v>0.52</v>
      </c>
      <c r="M9" s="64">
        <f>(I9*L9)-(I9*L9)*$G9</f>
        <v>277.28999999999996</v>
      </c>
      <c r="N9" s="65">
        <v>277.28999999999996</v>
      </c>
      <c r="O9" s="66">
        <f>N9/I9</f>
        <v>7.7999999999999986E-2</v>
      </c>
      <c r="P9" s="10"/>
      <c r="Q9" s="67">
        <f>N9-K9</f>
        <v>39.389999999999873</v>
      </c>
      <c r="R9" s="68">
        <f>Q9/K9</f>
        <v>0.16557377049180269</v>
      </c>
      <c r="S9" s="69" t="s">
        <v>29</v>
      </c>
      <c r="T9" s="10"/>
      <c r="U9" s="70">
        <v>206</v>
      </c>
      <c r="V9" s="70">
        <v>238</v>
      </c>
      <c r="W9" s="10"/>
      <c r="X9" s="10"/>
      <c r="Y9" s="10"/>
      <c r="Z9" s="10"/>
      <c r="AA9" s="10"/>
      <c r="AB9" s="10"/>
    </row>
    <row r="10" spans="1:28">
      <c r="A10" s="56" t="s">
        <v>30</v>
      </c>
      <c r="B10" s="57"/>
      <c r="C10" s="58" t="s">
        <v>27</v>
      </c>
      <c r="D10" s="58" t="s">
        <v>31</v>
      </c>
      <c r="E10" s="59">
        <v>0.6</v>
      </c>
      <c r="F10" s="60" t="s">
        <v>31</v>
      </c>
      <c r="G10" s="59">
        <v>0.6</v>
      </c>
      <c r="H10" s="10"/>
      <c r="I10" s="61">
        <v>10310</v>
      </c>
      <c r="J10" s="10" t="s">
        <v>32</v>
      </c>
      <c r="K10" s="62">
        <v>2144.48</v>
      </c>
      <c r="L10" s="63">
        <v>0.52</v>
      </c>
      <c r="M10" s="64">
        <f>(I10*L10)-(I10*L10)*$G10</f>
        <v>2144.48</v>
      </c>
      <c r="N10" s="65">
        <v>2144.48</v>
      </c>
      <c r="O10" s="66">
        <f t="shared" ref="O10:O44" si="0">N10/I10</f>
        <v>0.20799999999999999</v>
      </c>
      <c r="P10" s="10"/>
      <c r="Q10" s="67">
        <f t="shared" ref="Q10:Q41" si="1">N10-K10</f>
        <v>0</v>
      </c>
      <c r="R10" s="68">
        <f t="shared" ref="R10:R40" si="2">Q10/K10</f>
        <v>0</v>
      </c>
      <c r="S10" s="69" t="s">
        <v>29</v>
      </c>
      <c r="T10" s="10"/>
      <c r="U10" s="71">
        <v>2144</v>
      </c>
      <c r="V10" s="71">
        <v>2144</v>
      </c>
      <c r="W10" s="10"/>
      <c r="X10" s="10"/>
      <c r="Y10" s="10"/>
      <c r="Z10" s="10"/>
      <c r="AA10" s="10"/>
      <c r="AB10" s="10"/>
    </row>
    <row r="11" spans="1:28">
      <c r="A11" s="56" t="s">
        <v>33</v>
      </c>
      <c r="B11" s="57"/>
      <c r="C11" s="72" t="s">
        <v>27</v>
      </c>
      <c r="D11" s="58" t="s">
        <v>28</v>
      </c>
      <c r="E11" s="59">
        <v>0.85</v>
      </c>
      <c r="F11" s="60" t="s">
        <v>34</v>
      </c>
      <c r="G11" s="59">
        <v>0.92500000000000004</v>
      </c>
      <c r="H11" s="10"/>
      <c r="I11" s="61">
        <v>3814</v>
      </c>
      <c r="J11" s="10"/>
      <c r="K11" s="62">
        <v>170</v>
      </c>
      <c r="L11" s="63">
        <v>0.52</v>
      </c>
      <c r="M11" s="64">
        <f t="shared" ref="M11:M42" si="3">(I11*L11)-(I11*L11)*$G11</f>
        <v>148.74599999999987</v>
      </c>
      <c r="N11" s="65">
        <v>148.74599999999987</v>
      </c>
      <c r="O11" s="66">
        <f t="shared" si="0"/>
        <v>3.8999999999999965E-2</v>
      </c>
      <c r="P11" s="10"/>
      <c r="Q11" s="67">
        <f t="shared" si="1"/>
        <v>-21.254000000000133</v>
      </c>
      <c r="R11" s="68">
        <f t="shared" si="2"/>
        <v>-0.12502352941176548</v>
      </c>
      <c r="S11" s="69" t="s">
        <v>29</v>
      </c>
      <c r="T11" s="10"/>
      <c r="U11" s="70">
        <v>170</v>
      </c>
      <c r="V11" s="70">
        <v>170</v>
      </c>
      <c r="W11" s="10"/>
      <c r="X11" s="10"/>
      <c r="Y11" s="10"/>
      <c r="Z11" s="10"/>
      <c r="AA11" s="10"/>
      <c r="AB11" s="10"/>
    </row>
    <row r="12" spans="1:28">
      <c r="A12" s="56" t="s">
        <v>35</v>
      </c>
      <c r="B12" s="57"/>
      <c r="C12" s="58" t="s">
        <v>27</v>
      </c>
      <c r="D12" s="58" t="s">
        <v>36</v>
      </c>
      <c r="E12" s="59">
        <v>1</v>
      </c>
      <c r="F12" s="60" t="s">
        <v>36</v>
      </c>
      <c r="G12" s="59">
        <v>1</v>
      </c>
      <c r="H12" s="10"/>
      <c r="I12" s="61">
        <v>16708</v>
      </c>
      <c r="J12" s="10"/>
      <c r="K12" s="62">
        <v>170</v>
      </c>
      <c r="L12" s="63">
        <v>0.52</v>
      </c>
      <c r="M12" s="64">
        <f>(I12*L12)-(I12*L12)*$G12</f>
        <v>0</v>
      </c>
      <c r="N12" s="65">
        <v>170</v>
      </c>
      <c r="O12" s="66">
        <f t="shared" si="0"/>
        <v>1.0174766578884368E-2</v>
      </c>
      <c r="P12" s="10"/>
      <c r="Q12" s="67">
        <f t="shared" si="1"/>
        <v>0</v>
      </c>
      <c r="R12" s="68">
        <f t="shared" si="2"/>
        <v>0</v>
      </c>
      <c r="S12" s="69" t="s">
        <v>29</v>
      </c>
      <c r="T12" s="10"/>
      <c r="U12" s="70">
        <v>170</v>
      </c>
      <c r="V12" s="70">
        <v>170</v>
      </c>
      <c r="W12" s="10"/>
      <c r="X12" s="10"/>
      <c r="Y12" s="10"/>
      <c r="Z12" s="10"/>
      <c r="AA12" s="10"/>
      <c r="AB12" s="10"/>
    </row>
    <row r="13" spans="1:28">
      <c r="A13" s="56" t="s">
        <v>37</v>
      </c>
      <c r="B13" s="57"/>
      <c r="C13" s="58" t="s">
        <v>27</v>
      </c>
      <c r="D13" s="58" t="s">
        <v>38</v>
      </c>
      <c r="E13" s="59">
        <v>0.75</v>
      </c>
      <c r="F13" s="60" t="s">
        <v>28</v>
      </c>
      <c r="G13" s="59">
        <v>0.85</v>
      </c>
      <c r="H13" s="10"/>
      <c r="I13" s="61">
        <v>6806</v>
      </c>
      <c r="J13" s="10" t="s">
        <v>32</v>
      </c>
      <c r="K13" s="62">
        <v>530.86799999999994</v>
      </c>
      <c r="L13" s="63">
        <v>0.52</v>
      </c>
      <c r="M13" s="64">
        <f t="shared" si="3"/>
        <v>530.86799999999994</v>
      </c>
      <c r="N13" s="65">
        <v>530.86799999999994</v>
      </c>
      <c r="O13" s="66">
        <f t="shared" si="0"/>
        <v>7.7999999999999986E-2</v>
      </c>
      <c r="P13" s="10"/>
      <c r="Q13" s="67">
        <f t="shared" si="1"/>
        <v>0</v>
      </c>
      <c r="R13" s="68">
        <f t="shared" si="2"/>
        <v>0</v>
      </c>
      <c r="S13" s="69" t="s">
        <v>29</v>
      </c>
      <c r="T13" s="10"/>
      <c r="U13" s="70">
        <v>531</v>
      </c>
      <c r="V13" s="70">
        <v>531</v>
      </c>
      <c r="W13" s="10"/>
      <c r="X13" s="10"/>
      <c r="Y13" s="10"/>
      <c r="Z13" s="10"/>
      <c r="AA13" s="10"/>
      <c r="AB13" s="10"/>
    </row>
    <row r="14" spans="1:28">
      <c r="A14" s="56" t="s">
        <v>39</v>
      </c>
      <c r="B14" s="57"/>
      <c r="C14" s="58" t="s">
        <v>27</v>
      </c>
      <c r="D14" s="58" t="s">
        <v>36</v>
      </c>
      <c r="E14" s="59">
        <v>1</v>
      </c>
      <c r="F14" s="60" t="s">
        <v>36</v>
      </c>
      <c r="G14" s="59">
        <v>1</v>
      </c>
      <c r="H14" s="10"/>
      <c r="I14" s="61">
        <v>9959</v>
      </c>
      <c r="J14" s="10"/>
      <c r="K14" s="62">
        <v>170</v>
      </c>
      <c r="L14" s="63">
        <v>0.52</v>
      </c>
      <c r="M14" s="64">
        <f t="shared" si="3"/>
        <v>0</v>
      </c>
      <c r="N14" s="65">
        <v>170</v>
      </c>
      <c r="O14" s="66">
        <f t="shared" si="0"/>
        <v>1.706998694648057E-2</v>
      </c>
      <c r="P14" s="10"/>
      <c r="Q14" s="67">
        <f t="shared" si="1"/>
        <v>0</v>
      </c>
      <c r="R14" s="68">
        <f t="shared" si="2"/>
        <v>0</v>
      </c>
      <c r="S14" s="69" t="s">
        <v>29</v>
      </c>
      <c r="T14" s="10"/>
      <c r="U14" s="70">
        <v>170</v>
      </c>
      <c r="V14" s="70">
        <v>170</v>
      </c>
      <c r="W14" s="10"/>
      <c r="X14" s="10"/>
      <c r="Y14" s="10"/>
      <c r="Z14" s="10"/>
      <c r="AA14" s="10"/>
      <c r="AB14" s="10"/>
    </row>
    <row r="15" spans="1:28">
      <c r="A15" s="56" t="s">
        <v>40</v>
      </c>
      <c r="B15" s="57"/>
      <c r="C15" s="58" t="s">
        <v>27</v>
      </c>
      <c r="D15" s="58" t="s">
        <v>28</v>
      </c>
      <c r="E15" s="59">
        <v>0.85</v>
      </c>
      <c r="F15" s="60" t="s">
        <v>36</v>
      </c>
      <c r="G15" s="59">
        <v>1</v>
      </c>
      <c r="H15" s="10"/>
      <c r="I15" s="61">
        <v>16000</v>
      </c>
      <c r="J15" s="10"/>
      <c r="K15" s="62">
        <v>170</v>
      </c>
      <c r="L15" s="63">
        <v>0.52</v>
      </c>
      <c r="M15" s="64">
        <f t="shared" si="3"/>
        <v>0</v>
      </c>
      <c r="N15" s="65">
        <v>170</v>
      </c>
      <c r="O15" s="66">
        <f t="shared" si="0"/>
        <v>1.0625000000000001E-2</v>
      </c>
      <c r="P15" s="10"/>
      <c r="Q15" s="67">
        <f t="shared" si="1"/>
        <v>0</v>
      </c>
      <c r="R15" s="68">
        <f t="shared" si="2"/>
        <v>0</v>
      </c>
      <c r="S15" s="69" t="s">
        <v>29</v>
      </c>
      <c r="T15" s="10"/>
      <c r="U15" s="70">
        <v>267</v>
      </c>
      <c r="V15" s="70">
        <v>170</v>
      </c>
      <c r="W15" s="10"/>
      <c r="X15" s="10"/>
      <c r="Y15" s="10"/>
      <c r="Z15" s="10"/>
      <c r="AA15" s="10"/>
      <c r="AB15" s="10"/>
    </row>
    <row r="16" spans="1:28">
      <c r="A16" s="56" t="s">
        <v>41</v>
      </c>
      <c r="B16" s="57"/>
      <c r="C16" s="58" t="s">
        <v>27</v>
      </c>
      <c r="D16" s="58" t="s">
        <v>38</v>
      </c>
      <c r="E16" s="59">
        <v>0.75</v>
      </c>
      <c r="F16" s="60" t="s">
        <v>28</v>
      </c>
      <c r="G16" s="59">
        <v>0.85</v>
      </c>
      <c r="H16" s="10"/>
      <c r="I16" s="61">
        <v>4761</v>
      </c>
      <c r="J16" s="10"/>
      <c r="K16" s="62">
        <v>320.26800000000003</v>
      </c>
      <c r="L16" s="63">
        <v>0.52</v>
      </c>
      <c r="M16" s="64">
        <f t="shared" si="3"/>
        <v>371.35800000000017</v>
      </c>
      <c r="N16" s="65">
        <v>371.35800000000017</v>
      </c>
      <c r="O16" s="66">
        <f t="shared" si="0"/>
        <v>7.8000000000000042E-2</v>
      </c>
      <c r="P16" s="10"/>
      <c r="Q16" s="67">
        <f t="shared" si="1"/>
        <v>51.090000000000146</v>
      </c>
      <c r="R16" s="68">
        <f t="shared" si="2"/>
        <v>0.15952264978080902</v>
      </c>
      <c r="S16" s="73" t="s">
        <v>29</v>
      </c>
      <c r="T16" s="10"/>
      <c r="U16" s="70">
        <v>320</v>
      </c>
      <c r="V16" s="70">
        <v>320</v>
      </c>
      <c r="W16" s="10"/>
      <c r="X16" s="10"/>
      <c r="Y16" s="10"/>
      <c r="Z16" s="10"/>
      <c r="AA16" s="10"/>
      <c r="AB16" s="10"/>
    </row>
    <row r="17" spans="1:28">
      <c r="A17" s="56" t="s">
        <v>42</v>
      </c>
      <c r="B17" s="31"/>
      <c r="C17" s="58" t="s">
        <v>27</v>
      </c>
      <c r="D17" s="58" t="s">
        <v>36</v>
      </c>
      <c r="E17" s="59">
        <v>1</v>
      </c>
      <c r="F17" s="60" t="s">
        <v>36</v>
      </c>
      <c r="G17" s="59">
        <v>1</v>
      </c>
      <c r="H17" s="10"/>
      <c r="I17" s="61">
        <v>170138</v>
      </c>
      <c r="J17" s="10"/>
      <c r="K17" s="62">
        <v>170</v>
      </c>
      <c r="L17" s="63">
        <v>0.52</v>
      </c>
      <c r="M17" s="64">
        <f t="shared" si="3"/>
        <v>0</v>
      </c>
      <c r="N17" s="65">
        <v>170</v>
      </c>
      <c r="O17" s="66">
        <f t="shared" si="0"/>
        <v>9.9918889372156727E-4</v>
      </c>
      <c r="P17" s="10"/>
      <c r="Q17" s="67">
        <f t="shared" si="1"/>
        <v>0</v>
      </c>
      <c r="R17" s="74">
        <f t="shared" si="2"/>
        <v>0</v>
      </c>
      <c r="S17" s="75" t="s">
        <v>29</v>
      </c>
      <c r="T17" s="31"/>
      <c r="U17" s="70">
        <v>170</v>
      </c>
      <c r="V17" s="70">
        <v>170</v>
      </c>
      <c r="W17" s="31"/>
      <c r="X17" s="31"/>
      <c r="Y17" s="31"/>
      <c r="Z17" s="31"/>
      <c r="AA17" s="31"/>
      <c r="AB17" s="31"/>
    </row>
    <row r="18" spans="1:28">
      <c r="A18" s="56" t="s">
        <v>43</v>
      </c>
      <c r="B18" s="57"/>
      <c r="C18" s="58" t="s">
        <v>27</v>
      </c>
      <c r="D18" s="58" t="s">
        <v>38</v>
      </c>
      <c r="E18" s="59">
        <v>0.75</v>
      </c>
      <c r="F18" s="60" t="s">
        <v>28</v>
      </c>
      <c r="G18" s="59">
        <v>0.85</v>
      </c>
      <c r="H18" s="10"/>
      <c r="I18" s="61">
        <v>16396</v>
      </c>
      <c r="J18" s="10"/>
      <c r="K18" s="62">
        <v>720.56400000000031</v>
      </c>
      <c r="L18" s="63">
        <v>0.52</v>
      </c>
      <c r="M18" s="64">
        <f t="shared" si="3"/>
        <v>1278.8879999999999</v>
      </c>
      <c r="N18" s="65">
        <v>1278.8879999999999</v>
      </c>
      <c r="O18" s="66">
        <f t="shared" si="0"/>
        <v>7.8E-2</v>
      </c>
      <c r="P18" s="10"/>
      <c r="Q18" s="67">
        <f t="shared" si="1"/>
        <v>558.32399999999961</v>
      </c>
      <c r="R18" s="74">
        <f t="shared" si="2"/>
        <v>0.77484303961896428</v>
      </c>
      <c r="S18" s="75" t="s">
        <v>44</v>
      </c>
      <c r="T18" s="10"/>
      <c r="U18" s="70">
        <v>620</v>
      </c>
      <c r="V18" s="70">
        <v>721</v>
      </c>
      <c r="W18" s="10"/>
      <c r="X18" s="10"/>
      <c r="Y18" s="10"/>
      <c r="Z18" s="10"/>
      <c r="AA18" s="10"/>
      <c r="AB18" s="10"/>
    </row>
    <row r="19" spans="1:28">
      <c r="A19" s="56" t="s">
        <v>45</v>
      </c>
      <c r="B19" s="57"/>
      <c r="C19" s="58" t="s">
        <v>27</v>
      </c>
      <c r="D19" s="58" t="s">
        <v>38</v>
      </c>
      <c r="E19" s="59">
        <v>0.75</v>
      </c>
      <c r="F19" s="60" t="s">
        <v>38</v>
      </c>
      <c r="G19" s="59">
        <v>0.75</v>
      </c>
      <c r="H19" s="10"/>
      <c r="I19" s="61">
        <v>200</v>
      </c>
      <c r="J19" s="10"/>
      <c r="K19" s="62">
        <v>448.5</v>
      </c>
      <c r="L19" s="63">
        <v>0.52</v>
      </c>
      <c r="M19" s="64">
        <f t="shared" si="3"/>
        <v>26</v>
      </c>
      <c r="N19" s="65">
        <v>170</v>
      </c>
      <c r="O19" s="66">
        <f t="shared" si="0"/>
        <v>0.85</v>
      </c>
      <c r="P19" s="10"/>
      <c r="Q19" s="67">
        <f t="shared" si="1"/>
        <v>-278.5</v>
      </c>
      <c r="R19" s="74">
        <f t="shared" si="2"/>
        <v>-0.62095875139353396</v>
      </c>
      <c r="S19" s="76" t="s">
        <v>46</v>
      </c>
      <c r="T19" s="77"/>
      <c r="U19" s="78">
        <v>449</v>
      </c>
      <c r="V19" s="70">
        <v>449</v>
      </c>
      <c r="W19" s="10"/>
      <c r="X19" s="10"/>
      <c r="Y19" s="10"/>
      <c r="Z19" s="10"/>
      <c r="AA19" s="10"/>
      <c r="AB19" s="10"/>
    </row>
    <row r="20" spans="1:28">
      <c r="A20" s="56" t="s">
        <v>47</v>
      </c>
      <c r="B20" s="31"/>
      <c r="C20" s="58" t="s">
        <v>27</v>
      </c>
      <c r="D20" s="58" t="s">
        <v>36</v>
      </c>
      <c r="E20" s="59">
        <v>1</v>
      </c>
      <c r="F20" s="60" t="s">
        <v>34</v>
      </c>
      <c r="G20" s="59">
        <v>0.92500000000000004</v>
      </c>
      <c r="H20" s="10"/>
      <c r="I20" s="61">
        <v>22773</v>
      </c>
      <c r="J20" s="10"/>
      <c r="K20" s="62">
        <v>764.36099999999897</v>
      </c>
      <c r="L20" s="63">
        <v>0.52</v>
      </c>
      <c r="M20" s="64">
        <f t="shared" si="3"/>
        <v>888.14699999999903</v>
      </c>
      <c r="N20" s="65">
        <v>888.14699999999903</v>
      </c>
      <c r="O20" s="66">
        <f t="shared" si="0"/>
        <v>3.8999999999999958E-2</v>
      </c>
      <c r="P20" s="10"/>
      <c r="Q20" s="67">
        <f t="shared" si="1"/>
        <v>123.78600000000006</v>
      </c>
      <c r="R20" s="74">
        <f t="shared" si="2"/>
        <v>0.16194703811418978</v>
      </c>
      <c r="S20" s="75" t="s">
        <v>29</v>
      </c>
      <c r="T20" s="31"/>
      <c r="U20" s="70">
        <v>553</v>
      </c>
      <c r="V20" s="70">
        <v>764</v>
      </c>
      <c r="W20" s="31"/>
      <c r="X20" s="31"/>
      <c r="Y20" s="31"/>
      <c r="Z20" s="31"/>
      <c r="AA20" s="31"/>
      <c r="AB20" s="31"/>
    </row>
    <row r="21" spans="1:28">
      <c r="A21" s="56" t="s">
        <v>48</v>
      </c>
      <c r="B21" s="57"/>
      <c r="C21" s="58" t="s">
        <v>27</v>
      </c>
      <c r="D21" s="58" t="s">
        <v>38</v>
      </c>
      <c r="E21" s="59">
        <v>0.75</v>
      </c>
      <c r="F21" s="60" t="s">
        <v>28</v>
      </c>
      <c r="G21" s="59">
        <v>0.85</v>
      </c>
      <c r="H21" s="10"/>
      <c r="I21" s="61">
        <v>467050</v>
      </c>
      <c r="J21" s="10"/>
      <c r="K21" s="62">
        <v>7345.4939999999988</v>
      </c>
      <c r="L21" s="63">
        <v>0.52</v>
      </c>
      <c r="M21" s="79">
        <f t="shared" si="3"/>
        <v>36429.899999999994</v>
      </c>
      <c r="N21" s="65">
        <v>36429.899999999994</v>
      </c>
      <c r="O21" s="66">
        <f t="shared" si="0"/>
        <v>7.7999999999999986E-2</v>
      </c>
      <c r="P21" s="10"/>
      <c r="Q21" s="67">
        <f t="shared" si="1"/>
        <v>29084.405999999995</v>
      </c>
      <c r="R21" s="68">
        <f t="shared" si="2"/>
        <v>3.9594894502670619</v>
      </c>
      <c r="S21" s="80" t="s">
        <v>44</v>
      </c>
      <c r="T21" s="10"/>
      <c r="U21" s="71">
        <v>5794</v>
      </c>
      <c r="V21" s="71">
        <v>7345</v>
      </c>
      <c r="W21" s="10"/>
      <c r="X21" s="10"/>
      <c r="Y21" s="10"/>
      <c r="Z21" s="10"/>
      <c r="AA21" s="10"/>
      <c r="AB21" s="10"/>
    </row>
    <row r="22" spans="1:28">
      <c r="A22" s="56" t="s">
        <v>49</v>
      </c>
      <c r="B22" s="57"/>
      <c r="C22" s="58" t="s">
        <v>27</v>
      </c>
      <c r="D22" s="58" t="s">
        <v>34</v>
      </c>
      <c r="E22" s="59">
        <v>0.92500000000000004</v>
      </c>
      <c r="F22" s="60" t="s">
        <v>34</v>
      </c>
      <c r="G22" s="59">
        <v>0.92500000000000004</v>
      </c>
      <c r="H22" s="10"/>
      <c r="I22" s="61">
        <v>4889</v>
      </c>
      <c r="J22" s="10"/>
      <c r="K22" s="62">
        <v>190.67099999999982</v>
      </c>
      <c r="L22" s="63">
        <v>0.52</v>
      </c>
      <c r="M22" s="64">
        <f t="shared" si="3"/>
        <v>190.67099999999982</v>
      </c>
      <c r="N22" s="65">
        <v>190.67099999999982</v>
      </c>
      <c r="O22" s="66">
        <f t="shared" si="0"/>
        <v>3.8999999999999965E-2</v>
      </c>
      <c r="P22" s="10"/>
      <c r="Q22" s="67">
        <f t="shared" si="1"/>
        <v>0</v>
      </c>
      <c r="R22" s="68">
        <f t="shared" si="2"/>
        <v>0</v>
      </c>
      <c r="S22" s="69" t="s">
        <v>29</v>
      </c>
      <c r="T22" s="10"/>
      <c r="U22" s="70">
        <v>191</v>
      </c>
      <c r="V22" s="70">
        <v>191</v>
      </c>
      <c r="W22" s="10"/>
      <c r="X22" s="10"/>
      <c r="Y22" s="10"/>
      <c r="Z22" s="10"/>
      <c r="AA22" s="10"/>
      <c r="AB22" s="10"/>
    </row>
    <row r="23" spans="1:28">
      <c r="A23" s="56" t="s">
        <v>50</v>
      </c>
      <c r="B23" s="57"/>
      <c r="C23" s="72" t="s">
        <v>27</v>
      </c>
      <c r="D23" s="58" t="s">
        <v>38</v>
      </c>
      <c r="E23" s="59">
        <v>0.75</v>
      </c>
      <c r="F23" s="60" t="s">
        <v>28</v>
      </c>
      <c r="G23" s="59">
        <v>0.85</v>
      </c>
      <c r="H23" s="10"/>
      <c r="I23" s="61">
        <v>92395</v>
      </c>
      <c r="J23" s="10"/>
      <c r="K23" s="62">
        <v>17362.800000000003</v>
      </c>
      <c r="L23" s="63">
        <v>0.52</v>
      </c>
      <c r="M23" s="64">
        <f t="shared" si="3"/>
        <v>7206.8099999999977</v>
      </c>
      <c r="N23" s="65">
        <v>7206.8099999999977</v>
      </c>
      <c r="O23" s="66">
        <f t="shared" si="0"/>
        <v>7.7999999999999972E-2</v>
      </c>
      <c r="P23" s="10"/>
      <c r="Q23" s="67">
        <f t="shared" si="1"/>
        <v>-10155.990000000005</v>
      </c>
      <c r="R23" s="68">
        <f t="shared" si="2"/>
        <v>-0.5849281221922733</v>
      </c>
      <c r="S23" s="75" t="s">
        <v>46</v>
      </c>
      <c r="T23" s="10"/>
      <c r="U23" s="71">
        <v>17363</v>
      </c>
      <c r="V23" s="71">
        <v>17363</v>
      </c>
      <c r="W23" s="10"/>
      <c r="X23" s="10"/>
      <c r="Y23" s="10"/>
      <c r="Z23" s="10"/>
      <c r="AA23" s="10"/>
      <c r="AB23" s="10"/>
    </row>
    <row r="24" spans="1:28">
      <c r="A24" s="56" t="s">
        <v>51</v>
      </c>
      <c r="B24" s="57"/>
      <c r="C24" s="72" t="s">
        <v>27</v>
      </c>
      <c r="D24" s="58" t="s">
        <v>38</v>
      </c>
      <c r="E24" s="59">
        <v>0.75</v>
      </c>
      <c r="F24" s="60" t="s">
        <v>28</v>
      </c>
      <c r="G24" s="59">
        <v>0.85</v>
      </c>
      <c r="H24" s="10"/>
      <c r="I24" s="61">
        <v>12249</v>
      </c>
      <c r="J24" s="10"/>
      <c r="K24" s="62">
        <v>572.98800000000028</v>
      </c>
      <c r="L24" s="63">
        <v>0.52</v>
      </c>
      <c r="M24" s="64">
        <f>(I24*L24)-(I24*L24)*$G24</f>
        <v>955.42200000000048</v>
      </c>
      <c r="N24" s="65">
        <v>955.42200000000048</v>
      </c>
      <c r="O24" s="66">
        <f t="shared" si="0"/>
        <v>7.8000000000000042E-2</v>
      </c>
      <c r="P24" s="10"/>
      <c r="Q24" s="67">
        <f t="shared" si="1"/>
        <v>382.4340000000002</v>
      </c>
      <c r="R24" s="68">
        <f t="shared" si="2"/>
        <v>0.66743806153008445</v>
      </c>
      <c r="S24" s="69" t="s">
        <v>44</v>
      </c>
      <c r="T24" s="10"/>
      <c r="U24" s="70">
        <v>573</v>
      </c>
      <c r="V24" s="70">
        <v>573</v>
      </c>
      <c r="W24" s="10"/>
      <c r="X24" s="10"/>
      <c r="Y24" s="10"/>
      <c r="Z24" s="10"/>
      <c r="AA24" s="10"/>
      <c r="AB24" s="10"/>
    </row>
    <row r="25" spans="1:28">
      <c r="A25" s="56" t="s">
        <v>52</v>
      </c>
      <c r="B25" s="57"/>
      <c r="C25" s="72" t="s">
        <v>27</v>
      </c>
      <c r="D25" s="58" t="s">
        <v>36</v>
      </c>
      <c r="E25" s="59">
        <v>1</v>
      </c>
      <c r="F25" s="60" t="s">
        <v>36</v>
      </c>
      <c r="G25" s="59">
        <v>1</v>
      </c>
      <c r="H25" s="10"/>
      <c r="I25" s="61">
        <v>7975</v>
      </c>
      <c r="J25" s="10"/>
      <c r="K25" s="62">
        <v>170</v>
      </c>
      <c r="L25" s="63">
        <v>0.52</v>
      </c>
      <c r="M25" s="64">
        <f t="shared" si="3"/>
        <v>0</v>
      </c>
      <c r="N25" s="65">
        <v>170</v>
      </c>
      <c r="O25" s="66">
        <f t="shared" si="0"/>
        <v>2.1316614420062698E-2</v>
      </c>
      <c r="P25" s="10"/>
      <c r="Q25" s="67">
        <f t="shared" si="1"/>
        <v>0</v>
      </c>
      <c r="R25" s="68">
        <f t="shared" si="2"/>
        <v>0</v>
      </c>
      <c r="S25" s="69" t="s">
        <v>29</v>
      </c>
      <c r="T25" s="10"/>
      <c r="U25" s="70">
        <v>170</v>
      </c>
      <c r="V25" s="70">
        <v>170</v>
      </c>
      <c r="W25" s="10"/>
      <c r="X25" s="10"/>
      <c r="Y25" s="10"/>
      <c r="Z25" s="10"/>
      <c r="AA25" s="10"/>
      <c r="AB25" s="10"/>
    </row>
    <row r="26" spans="1:28">
      <c r="A26" s="56" t="s">
        <v>53</v>
      </c>
      <c r="B26" s="57"/>
      <c r="C26" s="72" t="s">
        <v>27</v>
      </c>
      <c r="D26" s="58" t="s">
        <v>36</v>
      </c>
      <c r="E26" s="59">
        <v>1</v>
      </c>
      <c r="F26" s="60" t="s">
        <v>36</v>
      </c>
      <c r="G26" s="59">
        <v>1</v>
      </c>
      <c r="H26" s="10"/>
      <c r="I26" s="61">
        <v>86598</v>
      </c>
      <c r="J26" s="10"/>
      <c r="K26" s="62">
        <v>170</v>
      </c>
      <c r="L26" s="63">
        <v>0.52</v>
      </c>
      <c r="M26" s="64">
        <f t="shared" si="3"/>
        <v>0</v>
      </c>
      <c r="N26" s="65">
        <v>170</v>
      </c>
      <c r="O26" s="66">
        <f t="shared" si="0"/>
        <v>1.9630938358853552E-3</v>
      </c>
      <c r="P26" s="10"/>
      <c r="Q26" s="67">
        <f t="shared" si="1"/>
        <v>0</v>
      </c>
      <c r="R26" s="68">
        <f t="shared" si="2"/>
        <v>0</v>
      </c>
      <c r="S26" s="69" t="s">
        <v>29</v>
      </c>
      <c r="T26" s="10"/>
      <c r="U26" s="70">
        <v>170</v>
      </c>
      <c r="V26" s="70">
        <v>170</v>
      </c>
      <c r="W26" s="10"/>
      <c r="X26" s="10"/>
      <c r="Y26" s="10"/>
      <c r="Z26" s="10"/>
      <c r="AA26" s="10"/>
      <c r="AB26" s="10"/>
    </row>
    <row r="27" spans="1:28">
      <c r="A27" s="56" t="s">
        <v>54</v>
      </c>
      <c r="B27" s="57"/>
      <c r="C27" s="81" t="s">
        <v>27</v>
      </c>
      <c r="D27" s="82" t="s">
        <v>36</v>
      </c>
      <c r="E27" s="83">
        <v>1</v>
      </c>
      <c r="F27" s="84" t="s">
        <v>36</v>
      </c>
      <c r="G27" s="83">
        <v>1</v>
      </c>
      <c r="H27" s="10"/>
      <c r="I27" s="85">
        <v>780300</v>
      </c>
      <c r="J27" s="10"/>
      <c r="K27" s="62">
        <v>170</v>
      </c>
      <c r="L27" s="63">
        <v>0.52</v>
      </c>
      <c r="M27" s="64">
        <f t="shared" si="3"/>
        <v>0</v>
      </c>
      <c r="N27" s="65">
        <v>170</v>
      </c>
      <c r="O27" s="66">
        <f t="shared" si="0"/>
        <v>2.1786492374727668E-4</v>
      </c>
      <c r="P27" s="10"/>
      <c r="Q27" s="67">
        <f t="shared" si="1"/>
        <v>0</v>
      </c>
      <c r="R27" s="68">
        <f t="shared" si="2"/>
        <v>0</v>
      </c>
      <c r="S27" s="69" t="s">
        <v>29</v>
      </c>
      <c r="T27" s="10"/>
      <c r="U27" s="70">
        <v>170</v>
      </c>
      <c r="V27" s="70">
        <v>170</v>
      </c>
      <c r="W27" s="10"/>
      <c r="X27" s="10"/>
      <c r="Y27" s="10"/>
      <c r="Z27" s="10"/>
      <c r="AA27" s="10"/>
      <c r="AB27" s="10"/>
    </row>
    <row r="28" spans="1:28">
      <c r="A28" s="56" t="s">
        <v>55</v>
      </c>
      <c r="B28" s="57"/>
      <c r="C28" s="86" t="s">
        <v>27</v>
      </c>
      <c r="D28" s="87" t="s">
        <v>56</v>
      </c>
      <c r="E28" s="88">
        <v>0.45</v>
      </c>
      <c r="F28" s="89" t="s">
        <v>31</v>
      </c>
      <c r="G28" s="90">
        <v>0.6</v>
      </c>
      <c r="H28" s="10"/>
      <c r="I28" s="91">
        <v>1012</v>
      </c>
      <c r="J28" s="10"/>
      <c r="K28" s="62">
        <v>253.76</v>
      </c>
      <c r="L28" s="63">
        <v>0.52</v>
      </c>
      <c r="M28" s="64">
        <f t="shared" si="3"/>
        <v>210.49600000000004</v>
      </c>
      <c r="N28" s="65">
        <v>210.49600000000004</v>
      </c>
      <c r="O28" s="66">
        <f t="shared" si="0"/>
        <v>0.20800000000000005</v>
      </c>
      <c r="P28" s="10"/>
      <c r="Q28" s="67">
        <f t="shared" si="1"/>
        <v>-43.263999999999953</v>
      </c>
      <c r="R28" s="68">
        <f t="shared" si="2"/>
        <v>-0.17049180327868835</v>
      </c>
      <c r="S28" s="69" t="s">
        <v>29</v>
      </c>
      <c r="T28" s="10"/>
      <c r="U28" s="70">
        <v>254</v>
      </c>
      <c r="V28" s="70">
        <v>254</v>
      </c>
      <c r="W28" s="10"/>
      <c r="X28" s="10"/>
      <c r="Y28" s="10"/>
      <c r="Z28" s="10"/>
      <c r="AA28" s="10"/>
      <c r="AB28" s="10"/>
    </row>
    <row r="29" spans="1:28">
      <c r="A29" s="56" t="s">
        <v>57</v>
      </c>
      <c r="B29" s="57"/>
      <c r="C29" s="92" t="s">
        <v>58</v>
      </c>
      <c r="D29" s="93" t="s">
        <v>36</v>
      </c>
      <c r="E29" s="94">
        <v>1</v>
      </c>
      <c r="F29" s="95" t="s">
        <v>36</v>
      </c>
      <c r="G29" s="94">
        <v>1</v>
      </c>
      <c r="H29" s="10"/>
      <c r="I29" s="96">
        <v>98</v>
      </c>
      <c r="J29" s="10"/>
      <c r="K29" s="62">
        <v>85</v>
      </c>
      <c r="L29" s="63">
        <v>0.52</v>
      </c>
      <c r="M29" s="64">
        <f t="shared" si="3"/>
        <v>0</v>
      </c>
      <c r="N29" s="65">
        <v>85</v>
      </c>
      <c r="O29" s="66">
        <f t="shared" si="0"/>
        <v>0.86734693877551017</v>
      </c>
      <c r="P29" s="10"/>
      <c r="Q29" s="67">
        <f t="shared" si="1"/>
        <v>0</v>
      </c>
      <c r="R29" s="68">
        <f t="shared" si="2"/>
        <v>0</v>
      </c>
      <c r="S29" s="69" t="s">
        <v>29</v>
      </c>
      <c r="T29" s="10"/>
      <c r="U29" s="70">
        <v>85</v>
      </c>
      <c r="V29" s="70">
        <v>85</v>
      </c>
      <c r="W29" s="10"/>
      <c r="X29" s="10"/>
      <c r="Y29" s="10"/>
      <c r="Z29" s="10"/>
      <c r="AA29" s="10"/>
      <c r="AB29" s="10"/>
    </row>
    <row r="30" spans="1:28">
      <c r="A30" s="56" t="s">
        <v>59</v>
      </c>
      <c r="B30" s="57"/>
      <c r="C30" s="72" t="s">
        <v>27</v>
      </c>
      <c r="D30" s="58" t="s">
        <v>31</v>
      </c>
      <c r="E30" s="59">
        <v>0.6</v>
      </c>
      <c r="F30" s="60" t="s">
        <v>31</v>
      </c>
      <c r="G30" s="59">
        <v>0.6</v>
      </c>
      <c r="H30" s="10"/>
      <c r="I30" s="61">
        <v>79</v>
      </c>
      <c r="J30" s="10"/>
      <c r="K30" s="62">
        <v>170</v>
      </c>
      <c r="L30" s="63">
        <v>0.52</v>
      </c>
      <c r="M30" s="64">
        <f t="shared" si="3"/>
        <v>16.431999999999999</v>
      </c>
      <c r="N30" s="65">
        <v>170</v>
      </c>
      <c r="O30" s="66">
        <f t="shared" si="0"/>
        <v>2.1518987341772151</v>
      </c>
      <c r="P30" s="10"/>
      <c r="Q30" s="67">
        <f>N30-K30</f>
        <v>0</v>
      </c>
      <c r="R30" s="68">
        <f>Q30/K30</f>
        <v>0</v>
      </c>
      <c r="S30" s="69" t="s">
        <v>29</v>
      </c>
      <c r="T30" s="10"/>
      <c r="U30" s="70">
        <v>170</v>
      </c>
      <c r="V30" s="70">
        <v>170</v>
      </c>
      <c r="W30" s="10"/>
      <c r="X30" s="10"/>
      <c r="Y30" s="10"/>
      <c r="Z30" s="10"/>
      <c r="AA30" s="10"/>
      <c r="AB30" s="10"/>
    </row>
    <row r="31" spans="1:28">
      <c r="A31" s="56" t="s">
        <v>60</v>
      </c>
      <c r="B31" s="57"/>
      <c r="C31" s="72" t="s">
        <v>58</v>
      </c>
      <c r="D31" s="58" t="s">
        <v>36</v>
      </c>
      <c r="E31" s="59">
        <v>1</v>
      </c>
      <c r="F31" s="60" t="s">
        <v>36</v>
      </c>
      <c r="G31" s="59">
        <v>1</v>
      </c>
      <c r="H31" s="10"/>
      <c r="I31" s="61">
        <v>122</v>
      </c>
      <c r="J31" s="10"/>
      <c r="K31" s="62">
        <v>85</v>
      </c>
      <c r="L31" s="63">
        <v>0.52</v>
      </c>
      <c r="M31" s="64">
        <f t="shared" si="3"/>
        <v>0</v>
      </c>
      <c r="N31" s="65">
        <v>85</v>
      </c>
      <c r="O31" s="66">
        <f t="shared" si="0"/>
        <v>0.69672131147540983</v>
      </c>
      <c r="P31" s="10"/>
      <c r="Q31" s="67">
        <f t="shared" si="1"/>
        <v>0</v>
      </c>
      <c r="R31" s="68">
        <f t="shared" si="2"/>
        <v>0</v>
      </c>
      <c r="S31" s="69" t="s">
        <v>29</v>
      </c>
      <c r="T31" s="10"/>
      <c r="U31" s="70">
        <v>85</v>
      </c>
      <c r="V31" s="70">
        <v>85</v>
      </c>
      <c r="W31" s="10"/>
      <c r="X31" s="10"/>
      <c r="Y31" s="10"/>
      <c r="Z31" s="10"/>
      <c r="AA31" s="10"/>
      <c r="AB31" s="10"/>
    </row>
    <row r="32" spans="1:28">
      <c r="A32" s="56" t="s">
        <v>61</v>
      </c>
      <c r="B32" s="57"/>
      <c r="C32" s="72" t="s">
        <v>27</v>
      </c>
      <c r="D32" s="58" t="s">
        <v>38</v>
      </c>
      <c r="E32" s="59">
        <v>0.75</v>
      </c>
      <c r="F32" s="60" t="s">
        <v>28</v>
      </c>
      <c r="G32" s="59">
        <v>0.85</v>
      </c>
      <c r="H32" s="10"/>
      <c r="I32" s="61">
        <v>404638</v>
      </c>
      <c r="J32" s="10"/>
      <c r="K32" s="62">
        <v>14358.707999999999</v>
      </c>
      <c r="L32" s="63">
        <v>0.52</v>
      </c>
      <c r="M32" s="64">
        <f t="shared" si="3"/>
        <v>31561.763999999996</v>
      </c>
      <c r="N32" s="65">
        <v>31561.763999999996</v>
      </c>
      <c r="O32" s="66">
        <f t="shared" si="0"/>
        <v>7.7999999999999986E-2</v>
      </c>
      <c r="P32" s="10"/>
      <c r="Q32" s="67">
        <f t="shared" si="1"/>
        <v>17203.055999999997</v>
      </c>
      <c r="R32" s="68">
        <f t="shared" si="2"/>
        <v>1.1980921960388078</v>
      </c>
      <c r="S32" s="69" t="s">
        <v>44</v>
      </c>
      <c r="T32" s="10"/>
      <c r="U32" s="71">
        <v>12813</v>
      </c>
      <c r="V32" s="71">
        <v>14359</v>
      </c>
      <c r="W32" s="10"/>
      <c r="X32" s="10"/>
      <c r="Y32" s="10"/>
      <c r="Z32" s="10"/>
      <c r="AA32" s="10"/>
      <c r="AB32" s="10"/>
    </row>
    <row r="33" spans="1:28">
      <c r="A33" s="56" t="s">
        <v>62</v>
      </c>
      <c r="B33" s="57"/>
      <c r="C33" s="58" t="s">
        <v>27</v>
      </c>
      <c r="D33" s="58" t="s">
        <v>34</v>
      </c>
      <c r="E33" s="59">
        <v>0.92500000000000004</v>
      </c>
      <c r="F33" s="60" t="s">
        <v>34</v>
      </c>
      <c r="G33" s="59">
        <v>0.92500000000000004</v>
      </c>
      <c r="H33" s="10"/>
      <c r="I33" s="61">
        <v>20374</v>
      </c>
      <c r="J33" s="10"/>
      <c r="K33" s="62">
        <v>794.58599999999933</v>
      </c>
      <c r="L33" s="63">
        <v>0.52</v>
      </c>
      <c r="M33" s="64">
        <f t="shared" si="3"/>
        <v>794.58599999999933</v>
      </c>
      <c r="N33" s="65">
        <v>794.58599999999933</v>
      </c>
      <c r="O33" s="66">
        <f t="shared" si="0"/>
        <v>3.8999999999999965E-2</v>
      </c>
      <c r="P33" s="10"/>
      <c r="Q33" s="67">
        <f t="shared" si="1"/>
        <v>0</v>
      </c>
      <c r="R33" s="68">
        <f t="shared" si="2"/>
        <v>0</v>
      </c>
      <c r="S33" s="69" t="s">
        <v>29</v>
      </c>
      <c r="T33" s="10"/>
      <c r="U33" s="70">
        <v>674</v>
      </c>
      <c r="V33" s="70">
        <v>795</v>
      </c>
      <c r="W33" s="10"/>
      <c r="X33" s="10"/>
      <c r="Y33" s="10"/>
      <c r="Z33" s="10"/>
      <c r="AA33" s="10"/>
      <c r="AB33" s="10"/>
    </row>
    <row r="34" spans="1:28">
      <c r="A34" s="97" t="s">
        <v>63</v>
      </c>
      <c r="B34" s="57"/>
      <c r="C34" s="98" t="s">
        <v>27</v>
      </c>
      <c r="D34" s="98" t="s">
        <v>28</v>
      </c>
      <c r="E34" s="99">
        <v>0.85</v>
      </c>
      <c r="F34" s="60" t="s">
        <v>28</v>
      </c>
      <c r="G34" s="99">
        <v>0.85</v>
      </c>
      <c r="H34" s="100"/>
      <c r="I34" s="61">
        <v>9034</v>
      </c>
      <c r="J34" s="100"/>
      <c r="K34" s="101">
        <v>410.04599999999982</v>
      </c>
      <c r="L34" s="102">
        <v>0.52</v>
      </c>
      <c r="M34" s="64">
        <f t="shared" si="3"/>
        <v>704.65200000000004</v>
      </c>
      <c r="N34" s="65">
        <v>704.65200000000004</v>
      </c>
      <c r="O34" s="66">
        <f t="shared" si="0"/>
        <v>7.8E-2</v>
      </c>
      <c r="P34" s="100"/>
      <c r="Q34" s="67">
        <f t="shared" si="1"/>
        <v>294.60600000000022</v>
      </c>
      <c r="R34" s="68">
        <f t="shared" si="2"/>
        <v>0.71847061061441975</v>
      </c>
      <c r="S34" s="69" t="s">
        <v>44</v>
      </c>
      <c r="T34" s="100"/>
      <c r="U34" s="70">
        <v>367</v>
      </c>
      <c r="V34" s="70">
        <v>410</v>
      </c>
      <c r="W34" s="100"/>
      <c r="X34" s="100"/>
      <c r="Y34" s="100"/>
      <c r="Z34" s="100"/>
      <c r="AA34" s="100"/>
      <c r="AB34" s="100"/>
    </row>
    <row r="35" spans="1:28">
      <c r="A35" s="56" t="s">
        <v>64</v>
      </c>
      <c r="B35" s="57"/>
      <c r="C35" s="58" t="s">
        <v>27</v>
      </c>
      <c r="D35" s="58" t="s">
        <v>34</v>
      </c>
      <c r="E35" s="59">
        <v>0.92500000000000004</v>
      </c>
      <c r="F35" s="60" t="s">
        <v>36</v>
      </c>
      <c r="G35" s="59">
        <v>1</v>
      </c>
      <c r="H35" s="10"/>
      <c r="I35" s="61">
        <v>600</v>
      </c>
      <c r="J35" s="10"/>
      <c r="K35" s="62">
        <v>170</v>
      </c>
      <c r="L35" s="63">
        <v>0.52</v>
      </c>
      <c r="M35" s="64">
        <f t="shared" si="3"/>
        <v>0</v>
      </c>
      <c r="N35" s="65">
        <v>170</v>
      </c>
      <c r="O35" s="66">
        <f t="shared" si="0"/>
        <v>0.28333333333333333</v>
      </c>
      <c r="P35" s="10"/>
      <c r="Q35" s="67">
        <f t="shared" si="1"/>
        <v>0</v>
      </c>
      <c r="R35" s="68">
        <f t="shared" si="2"/>
        <v>0</v>
      </c>
      <c r="S35" s="69" t="s">
        <v>29</v>
      </c>
      <c r="T35" s="10"/>
      <c r="U35" s="70">
        <v>170</v>
      </c>
      <c r="V35" s="70">
        <v>170</v>
      </c>
      <c r="W35" s="10"/>
      <c r="X35" s="10"/>
      <c r="Y35" s="10"/>
      <c r="Z35" s="10"/>
      <c r="AA35" s="10"/>
      <c r="AB35" s="10"/>
    </row>
    <row r="36" spans="1:28">
      <c r="A36" s="56" t="s">
        <v>65</v>
      </c>
      <c r="B36" s="57"/>
      <c r="C36" s="58" t="s">
        <v>27</v>
      </c>
      <c r="D36" s="58" t="s">
        <v>31</v>
      </c>
      <c r="E36" s="59">
        <v>0.6</v>
      </c>
      <c r="F36" s="60" t="s">
        <v>31</v>
      </c>
      <c r="G36" s="59">
        <v>0.6</v>
      </c>
      <c r="H36" s="10"/>
      <c r="I36" s="61">
        <v>25042</v>
      </c>
      <c r="J36" s="10"/>
      <c r="K36" s="62">
        <v>1125.6960000000001</v>
      </c>
      <c r="L36" s="63">
        <v>0.52</v>
      </c>
      <c r="M36" s="64">
        <f t="shared" si="3"/>
        <v>5208.7360000000008</v>
      </c>
      <c r="N36" s="65">
        <v>5208.7360000000008</v>
      </c>
      <c r="O36" s="66">
        <f t="shared" si="0"/>
        <v>0.20800000000000002</v>
      </c>
      <c r="P36" s="10"/>
      <c r="Q36" s="67">
        <f t="shared" si="1"/>
        <v>4083.0400000000009</v>
      </c>
      <c r="R36" s="68">
        <f t="shared" si="2"/>
        <v>3.6271249076127128</v>
      </c>
      <c r="S36" s="69" t="s">
        <v>44</v>
      </c>
      <c r="T36" s="10"/>
      <c r="U36" s="71">
        <v>1685</v>
      </c>
      <c r="V36" s="71">
        <v>1126</v>
      </c>
      <c r="W36" s="10"/>
      <c r="X36" s="10"/>
      <c r="Y36" s="10"/>
      <c r="Z36" s="10"/>
      <c r="AA36" s="10"/>
      <c r="AB36" s="10"/>
    </row>
    <row r="37" spans="1:28">
      <c r="A37" s="56" t="s">
        <v>66</v>
      </c>
      <c r="B37" s="57"/>
      <c r="C37" s="58" t="s">
        <v>27</v>
      </c>
      <c r="D37" s="58" t="s">
        <v>28</v>
      </c>
      <c r="E37" s="59">
        <v>0.85</v>
      </c>
      <c r="F37" s="60" t="s">
        <v>34</v>
      </c>
      <c r="G37" s="59">
        <v>0.92500000000000004</v>
      </c>
      <c r="H37" s="10"/>
      <c r="I37" s="61">
        <v>36215</v>
      </c>
      <c r="J37" s="10"/>
      <c r="K37" s="62">
        <v>1225.1849999999995</v>
      </c>
      <c r="L37" s="63">
        <v>0.52</v>
      </c>
      <c r="M37" s="64">
        <f t="shared" si="3"/>
        <v>1412.3849999999984</v>
      </c>
      <c r="N37" s="65">
        <v>1412.3849999999984</v>
      </c>
      <c r="O37" s="66">
        <f t="shared" si="0"/>
        <v>3.8999999999999958E-2</v>
      </c>
      <c r="P37" s="10"/>
      <c r="Q37" s="67">
        <f t="shared" si="1"/>
        <v>187.19999999999891</v>
      </c>
      <c r="R37" s="68">
        <f t="shared" si="2"/>
        <v>0.15279325163138546</v>
      </c>
      <c r="S37" s="69" t="s">
        <v>29</v>
      </c>
      <c r="T37" s="10"/>
      <c r="U37" s="71">
        <v>1044</v>
      </c>
      <c r="V37" s="71">
        <v>1225</v>
      </c>
      <c r="W37" s="10"/>
      <c r="X37" s="10"/>
      <c r="Y37" s="10"/>
      <c r="Z37" s="10"/>
      <c r="AA37" s="10"/>
      <c r="AB37" s="10"/>
    </row>
    <row r="38" spans="1:28">
      <c r="A38" s="56" t="s">
        <v>67</v>
      </c>
      <c r="B38" s="57"/>
      <c r="C38" s="58" t="s">
        <v>27</v>
      </c>
      <c r="D38" s="58" t="s">
        <v>28</v>
      </c>
      <c r="E38" s="59">
        <v>0.85</v>
      </c>
      <c r="F38" s="60" t="s">
        <v>28</v>
      </c>
      <c r="G38" s="59">
        <v>0.85</v>
      </c>
      <c r="H38" s="10"/>
      <c r="I38" s="61">
        <v>143601</v>
      </c>
      <c r="J38" s="10"/>
      <c r="K38" s="62">
        <v>4686.8640000000014</v>
      </c>
      <c r="L38" s="63">
        <v>0.52</v>
      </c>
      <c r="M38" s="64">
        <f t="shared" si="3"/>
        <v>11200.878000000004</v>
      </c>
      <c r="N38" s="65">
        <v>11200.878000000004</v>
      </c>
      <c r="O38" s="66">
        <f t="shared" si="0"/>
        <v>7.8000000000000028E-2</v>
      </c>
      <c r="P38" s="10"/>
      <c r="Q38" s="67">
        <f t="shared" si="1"/>
        <v>6514.0140000000029</v>
      </c>
      <c r="R38" s="68">
        <f t="shared" si="2"/>
        <v>1.3898448941552393</v>
      </c>
      <c r="S38" s="69" t="s">
        <v>44</v>
      </c>
      <c r="T38" s="10"/>
      <c r="U38" s="71">
        <v>4687</v>
      </c>
      <c r="V38" s="71">
        <v>4687</v>
      </c>
      <c r="W38" s="10"/>
      <c r="X38" s="10"/>
      <c r="Y38" s="10"/>
      <c r="Z38" s="10"/>
      <c r="AA38" s="10"/>
      <c r="AB38" s="10"/>
    </row>
    <row r="39" spans="1:28">
      <c r="A39" s="56" t="s">
        <v>68</v>
      </c>
      <c r="B39" s="57"/>
      <c r="C39" s="58" t="s">
        <v>27</v>
      </c>
      <c r="D39" s="58" t="s">
        <v>34</v>
      </c>
      <c r="E39" s="59">
        <v>0.92500000000000004</v>
      </c>
      <c r="F39" s="60" t="s">
        <v>34</v>
      </c>
      <c r="G39" s="59">
        <v>0.92500000000000004</v>
      </c>
      <c r="H39" s="10"/>
      <c r="I39" s="61">
        <v>1988</v>
      </c>
      <c r="J39" s="10"/>
      <c r="K39" s="62">
        <v>170</v>
      </c>
      <c r="L39" s="63">
        <v>0.52</v>
      </c>
      <c r="M39" s="64">
        <f t="shared" si="3"/>
        <v>77.531999999999925</v>
      </c>
      <c r="N39" s="65">
        <v>170</v>
      </c>
      <c r="O39" s="66">
        <f t="shared" si="0"/>
        <v>8.5513078470824955E-2</v>
      </c>
      <c r="P39" s="10"/>
      <c r="Q39" s="67">
        <f t="shared" si="1"/>
        <v>0</v>
      </c>
      <c r="R39" s="68">
        <f t="shared" si="2"/>
        <v>0</v>
      </c>
      <c r="S39" s="69" t="s">
        <v>29</v>
      </c>
      <c r="T39" s="10"/>
      <c r="U39" s="70">
        <v>170</v>
      </c>
      <c r="V39" s="70">
        <v>170</v>
      </c>
      <c r="W39" s="10"/>
      <c r="X39" s="10"/>
      <c r="Y39" s="10"/>
      <c r="Z39" s="10"/>
      <c r="AA39" s="10"/>
      <c r="AB39" s="10"/>
    </row>
    <row r="40" spans="1:28">
      <c r="A40" s="56" t="s">
        <v>69</v>
      </c>
      <c r="B40" s="57"/>
      <c r="C40" s="58" t="s">
        <v>27</v>
      </c>
      <c r="D40" s="58" t="s">
        <v>34</v>
      </c>
      <c r="E40" s="59">
        <v>0.92500000000000004</v>
      </c>
      <c r="F40" s="60" t="s">
        <v>34</v>
      </c>
      <c r="G40" s="59">
        <v>0.92500000000000004</v>
      </c>
      <c r="H40" s="10"/>
      <c r="I40" s="103">
        <v>521567</v>
      </c>
      <c r="J40" s="10"/>
      <c r="K40" s="62">
        <v>17305.976999999984</v>
      </c>
      <c r="L40" s="63">
        <v>0.52</v>
      </c>
      <c r="M40" s="64">
        <f>(500000*L40)-(500000*L40)*$G40</f>
        <v>19500</v>
      </c>
      <c r="N40" s="65">
        <v>19500</v>
      </c>
      <c r="O40" s="66">
        <f t="shared" si="0"/>
        <v>3.7387334704841374E-2</v>
      </c>
      <c r="P40" s="10"/>
      <c r="Q40" s="67">
        <f t="shared" si="1"/>
        <v>2194.0230000000156</v>
      </c>
      <c r="R40" s="68">
        <f t="shared" si="2"/>
        <v>0.12677833791181034</v>
      </c>
      <c r="S40" s="69" t="s">
        <v>29</v>
      </c>
      <c r="T40" s="10"/>
      <c r="U40" s="71">
        <v>13321</v>
      </c>
      <c r="V40" s="71">
        <v>17306</v>
      </c>
      <c r="W40" s="10"/>
      <c r="X40" s="10"/>
      <c r="Y40" s="10"/>
      <c r="Z40" s="10"/>
      <c r="AA40" s="10"/>
      <c r="AB40" s="10"/>
    </row>
    <row r="41" spans="1:28">
      <c r="A41" s="56" t="s">
        <v>70</v>
      </c>
      <c r="B41" s="57"/>
      <c r="C41" s="58" t="s">
        <v>27</v>
      </c>
      <c r="D41" s="58" t="s">
        <v>38</v>
      </c>
      <c r="E41" s="59">
        <v>0.75</v>
      </c>
      <c r="F41" s="60" t="s">
        <v>34</v>
      </c>
      <c r="G41" s="59">
        <v>0.92500000000000004</v>
      </c>
      <c r="H41" s="10"/>
      <c r="I41" s="61">
        <v>204881</v>
      </c>
      <c r="J41" s="10"/>
      <c r="K41" s="62">
        <v>5955.8849999999948</v>
      </c>
      <c r="L41" s="63">
        <v>0.52</v>
      </c>
      <c r="M41" s="64">
        <f t="shared" si="3"/>
        <v>7990.3589999999967</v>
      </c>
      <c r="N41" s="65">
        <v>7990.3589999999967</v>
      </c>
      <c r="O41" s="66">
        <f t="shared" si="0"/>
        <v>3.8999999999999986E-2</v>
      </c>
      <c r="P41" s="10"/>
      <c r="Q41" s="67">
        <f t="shared" si="1"/>
        <v>2034.474000000002</v>
      </c>
      <c r="R41" s="68">
        <f>Q41/K41</f>
        <v>0.34159054447827714</v>
      </c>
      <c r="S41" s="69" t="s">
        <v>44</v>
      </c>
      <c r="T41" s="10"/>
      <c r="U41" s="71">
        <v>4847</v>
      </c>
      <c r="V41" s="71">
        <v>5956</v>
      </c>
      <c r="W41" s="10"/>
      <c r="X41" s="10"/>
      <c r="Y41" s="10"/>
      <c r="Z41" s="10"/>
      <c r="AA41" s="10"/>
      <c r="AB41" s="10"/>
    </row>
    <row r="42" spans="1:28">
      <c r="A42" s="97" t="s">
        <v>71</v>
      </c>
      <c r="B42" s="57"/>
      <c r="C42" s="98" t="s">
        <v>27</v>
      </c>
      <c r="D42" s="98" t="s">
        <v>28</v>
      </c>
      <c r="E42" s="99">
        <v>0.85</v>
      </c>
      <c r="F42" s="60" t="s">
        <v>28</v>
      </c>
      <c r="G42" s="99">
        <v>0.85</v>
      </c>
      <c r="H42" s="100"/>
      <c r="I42" s="104">
        <v>42588</v>
      </c>
      <c r="J42" s="100"/>
      <c r="K42" s="101">
        <v>2318.0040000000008</v>
      </c>
      <c r="L42" s="102">
        <v>0.52</v>
      </c>
      <c r="M42" s="64">
        <f t="shared" si="3"/>
        <v>3321.8640000000014</v>
      </c>
      <c r="N42" s="65">
        <v>3321.8640000000014</v>
      </c>
      <c r="O42" s="66">
        <f t="shared" si="0"/>
        <v>7.8000000000000028E-2</v>
      </c>
      <c r="P42" s="100"/>
      <c r="Q42" s="67">
        <f>N42-K42</f>
        <v>1003.8600000000006</v>
      </c>
      <c r="R42" s="68">
        <f>Q42/K42</f>
        <v>0.4330708661417324</v>
      </c>
      <c r="S42" s="69" t="s">
        <v>44</v>
      </c>
      <c r="T42" s="100"/>
      <c r="U42" s="71">
        <v>2018</v>
      </c>
      <c r="V42" s="71">
        <v>2318</v>
      </c>
      <c r="W42" s="100"/>
      <c r="X42" s="100"/>
      <c r="Y42" s="100"/>
      <c r="Z42" s="100"/>
      <c r="AA42" s="100"/>
      <c r="AB42" s="100"/>
    </row>
    <row r="43" spans="1:28">
      <c r="A43" s="10"/>
      <c r="B43" s="260"/>
      <c r="C43" s="260"/>
      <c r="D43" s="105"/>
      <c r="E43" s="32"/>
      <c r="F43" s="105"/>
      <c r="G43" s="32"/>
      <c r="H43" s="10"/>
      <c r="I43" s="15"/>
      <c r="J43" s="10"/>
      <c r="K43" s="106"/>
      <c r="L43" s="10"/>
      <c r="M43" s="107"/>
      <c r="N43" s="108"/>
      <c r="O43" s="10"/>
      <c r="P43" s="10"/>
      <c r="Q43" s="10"/>
      <c r="R43" s="32"/>
      <c r="S43" s="109"/>
      <c r="T43" s="10"/>
      <c r="U43" s="38"/>
      <c r="V43" s="38"/>
      <c r="W43" s="10"/>
      <c r="X43" s="10"/>
      <c r="Y43" s="10"/>
      <c r="Z43" s="10"/>
      <c r="AA43" s="10"/>
      <c r="AB43" s="10"/>
    </row>
    <row r="44" spans="1:28">
      <c r="A44" s="110" t="s">
        <v>72</v>
      </c>
      <c r="B44" s="10"/>
      <c r="C44" s="42"/>
      <c r="D44" s="56"/>
      <c r="E44" s="63"/>
      <c r="F44" s="56"/>
      <c r="G44" s="63"/>
      <c r="H44" s="10"/>
      <c r="I44" s="111">
        <f>SUM(I9:I42)</f>
        <v>3144715</v>
      </c>
      <c r="J44" s="10"/>
      <c r="K44" s="111">
        <f>SUM(K9:K42)</f>
        <v>81113.604999999981</v>
      </c>
      <c r="L44" s="112">
        <v>0.52</v>
      </c>
      <c r="M44" s="113">
        <f>SUM(M9:M42)</f>
        <v>132448.264</v>
      </c>
      <c r="N44" s="114">
        <f>SUM(N9:N42)</f>
        <v>134368.29999999999</v>
      </c>
      <c r="O44" s="115">
        <f t="shared" si="0"/>
        <v>4.2728291752988742E-2</v>
      </c>
      <c r="P44" s="116"/>
      <c r="Q44" s="117">
        <f>N44-K44</f>
        <v>53254.695000000007</v>
      </c>
      <c r="R44" s="118">
        <f>Q44/K44</f>
        <v>0.65654454638035165</v>
      </c>
      <c r="S44" s="119"/>
      <c r="T44" s="10"/>
      <c r="U44" s="120">
        <v>72591</v>
      </c>
      <c r="V44" s="120">
        <v>81114</v>
      </c>
      <c r="W44" s="121"/>
      <c r="X44" s="10"/>
      <c r="Y44" s="122" t="s">
        <v>73</v>
      </c>
      <c r="Z44" s="123">
        <v>11</v>
      </c>
      <c r="AA44" s="123" t="s">
        <v>74</v>
      </c>
      <c r="AB44" s="123">
        <v>2</v>
      </c>
    </row>
    <row r="45" spans="1:28">
      <c r="A45" s="31"/>
      <c r="B45" s="10"/>
      <c r="C45" s="40"/>
      <c r="D45" s="10"/>
      <c r="E45" s="32"/>
      <c r="F45" s="10"/>
      <c r="G45" s="32"/>
      <c r="H45" s="10"/>
      <c r="I45" s="15"/>
      <c r="J45" s="31"/>
      <c r="K45" s="15"/>
      <c r="L45" s="32"/>
      <c r="M45" s="34"/>
      <c r="N45" s="35"/>
      <c r="O45" s="32"/>
      <c r="P45" s="10"/>
      <c r="Q45" s="32"/>
      <c r="R45" s="32"/>
      <c r="S45" s="109"/>
      <c r="T45" s="10"/>
      <c r="U45" s="38"/>
      <c r="V45" s="38"/>
      <c r="W45" s="10"/>
      <c r="X45" s="10"/>
      <c r="Y45" s="10"/>
      <c r="Z45" s="10"/>
      <c r="AA45" s="10"/>
      <c r="AB45" s="10"/>
    </row>
    <row r="46" spans="1:28">
      <c r="A46" s="40" t="s">
        <v>75</v>
      </c>
      <c r="B46" s="105"/>
      <c r="C46" s="40"/>
      <c r="D46" s="105"/>
      <c r="E46" s="32"/>
      <c r="F46" s="105"/>
      <c r="G46" s="32"/>
      <c r="H46" s="10"/>
      <c r="I46" s="15"/>
      <c r="J46" s="10"/>
      <c r="K46" s="15"/>
      <c r="L46" s="32"/>
      <c r="M46" s="34"/>
      <c r="N46" s="35"/>
      <c r="O46" s="32"/>
      <c r="P46" s="105"/>
      <c r="Q46" s="32"/>
      <c r="R46" s="32"/>
      <c r="S46" s="109"/>
      <c r="T46" s="105"/>
      <c r="U46" s="38"/>
      <c r="V46" s="38"/>
      <c r="W46" s="105"/>
      <c r="X46" s="105"/>
      <c r="Y46" s="105"/>
      <c r="Z46" s="105"/>
      <c r="AA46" s="105"/>
      <c r="AB46" s="105"/>
    </row>
    <row r="47" spans="1:28">
      <c r="A47" s="56" t="s">
        <v>76</v>
      </c>
      <c r="B47" s="105"/>
      <c r="C47" s="58" t="s">
        <v>27</v>
      </c>
      <c r="D47" s="58" t="s">
        <v>38</v>
      </c>
      <c r="E47" s="124">
        <v>0.75</v>
      </c>
      <c r="F47" s="125" t="s">
        <v>38</v>
      </c>
      <c r="G47" s="126">
        <v>0.75</v>
      </c>
      <c r="H47" s="10"/>
      <c r="I47" s="127">
        <v>25876</v>
      </c>
      <c r="J47" s="10"/>
      <c r="K47" s="62">
        <v>2504.58</v>
      </c>
      <c r="L47" s="63">
        <v>0.52</v>
      </c>
      <c r="M47" s="64">
        <f>(I47*L47)-(I47*L47)*$G47</f>
        <v>3363.880000000001</v>
      </c>
      <c r="N47" s="65">
        <v>3363.880000000001</v>
      </c>
      <c r="O47" s="66">
        <f t="shared" ref="O47:O62" si="4">N47/I47</f>
        <v>0.13000000000000003</v>
      </c>
      <c r="P47" s="10"/>
      <c r="Q47" s="67">
        <f>N47-K47</f>
        <v>859.30000000000109</v>
      </c>
      <c r="R47" s="68">
        <f>Q47/K47</f>
        <v>0.3430914564517808</v>
      </c>
      <c r="S47" s="69" t="s">
        <v>44</v>
      </c>
      <c r="T47" s="105"/>
      <c r="U47" s="71">
        <v>2212</v>
      </c>
      <c r="V47" s="71">
        <v>2505</v>
      </c>
      <c r="W47" s="105"/>
      <c r="X47" s="105"/>
      <c r="Y47" s="105"/>
      <c r="Z47" s="105"/>
      <c r="AA47" s="105"/>
      <c r="AB47" s="105"/>
    </row>
    <row r="48" spans="1:28">
      <c r="A48" s="97" t="s">
        <v>77</v>
      </c>
      <c r="B48" s="57"/>
      <c r="C48" s="98" t="s">
        <v>27</v>
      </c>
      <c r="D48" s="98" t="s">
        <v>78</v>
      </c>
      <c r="E48" s="128">
        <v>0.15</v>
      </c>
      <c r="F48" s="125" t="s">
        <v>78</v>
      </c>
      <c r="G48" s="129">
        <v>0.15</v>
      </c>
      <c r="H48" s="100"/>
      <c r="I48" s="127">
        <v>5937</v>
      </c>
      <c r="J48" s="100"/>
      <c r="K48" s="101">
        <v>1588.99</v>
      </c>
      <c r="L48" s="102">
        <v>0.52</v>
      </c>
      <c r="M48" s="64">
        <f t="shared" ref="M48:M62" si="5">(I48*L48)-(I48*L48)*$G48</f>
        <v>2624.1540000000005</v>
      </c>
      <c r="N48" s="65">
        <v>2624.1540000000005</v>
      </c>
      <c r="O48" s="66">
        <f t="shared" si="4"/>
        <v>0.44200000000000006</v>
      </c>
      <c r="P48" s="100"/>
      <c r="Q48" s="67">
        <f t="shared" ref="Q48:Q64" si="6">N48-K48</f>
        <v>1035.1640000000004</v>
      </c>
      <c r="R48" s="68">
        <f t="shared" ref="R48:R61" si="7">Q48/K48</f>
        <v>0.65146036161335219</v>
      </c>
      <c r="S48" s="69" t="s">
        <v>44</v>
      </c>
      <c r="T48" s="100"/>
      <c r="U48" s="71">
        <v>1314</v>
      </c>
      <c r="V48" s="71">
        <v>1589</v>
      </c>
      <c r="W48" s="100"/>
      <c r="X48" s="100"/>
      <c r="Y48" s="100"/>
      <c r="Z48" s="100"/>
      <c r="AA48" s="100"/>
      <c r="AB48" s="100"/>
    </row>
    <row r="49" spans="1:28">
      <c r="A49" s="56" t="s">
        <v>79</v>
      </c>
      <c r="B49" s="57"/>
      <c r="C49" s="58" t="s">
        <v>27</v>
      </c>
      <c r="D49" s="58" t="s">
        <v>38</v>
      </c>
      <c r="E49" s="124">
        <v>0.75</v>
      </c>
      <c r="F49" s="125" t="s">
        <v>38</v>
      </c>
      <c r="G49" s="126">
        <v>0.75</v>
      </c>
      <c r="H49" s="10"/>
      <c r="I49" s="127">
        <v>19273</v>
      </c>
      <c r="J49" s="10"/>
      <c r="K49" s="62">
        <v>2211.04</v>
      </c>
      <c r="L49" s="63">
        <v>0.52</v>
      </c>
      <c r="M49" s="64">
        <f t="shared" si="5"/>
        <v>2505.4899999999998</v>
      </c>
      <c r="N49" s="65">
        <v>2505.4899999999998</v>
      </c>
      <c r="O49" s="66">
        <f t="shared" si="4"/>
        <v>0.12999999999999998</v>
      </c>
      <c r="P49" s="10"/>
      <c r="Q49" s="67">
        <f t="shared" si="6"/>
        <v>294.44999999999982</v>
      </c>
      <c r="R49" s="68">
        <f t="shared" si="7"/>
        <v>0.13317262464722476</v>
      </c>
      <c r="S49" s="69" t="s">
        <v>29</v>
      </c>
      <c r="T49" s="10"/>
      <c r="U49" s="71">
        <v>2211</v>
      </c>
      <c r="V49" s="71">
        <v>2211</v>
      </c>
      <c r="W49" s="10"/>
      <c r="X49" s="10"/>
      <c r="Y49" s="10"/>
      <c r="Z49" s="10"/>
      <c r="AA49" s="10"/>
      <c r="AB49" s="10"/>
    </row>
    <row r="50" spans="1:28">
      <c r="A50" s="56" t="s">
        <v>80</v>
      </c>
      <c r="B50" s="57"/>
      <c r="C50" s="72" t="s">
        <v>27</v>
      </c>
      <c r="D50" s="58" t="s">
        <v>31</v>
      </c>
      <c r="E50" s="124">
        <v>0.6</v>
      </c>
      <c r="F50" s="125" t="s">
        <v>38</v>
      </c>
      <c r="G50" s="126">
        <v>0.75</v>
      </c>
      <c r="H50" s="10"/>
      <c r="I50" s="127">
        <v>15470</v>
      </c>
      <c r="J50" s="10"/>
      <c r="K50" s="62">
        <v>2011.1000000000004</v>
      </c>
      <c r="L50" s="63">
        <v>0.52</v>
      </c>
      <c r="M50" s="64">
        <f t="shared" si="5"/>
        <v>2011.1000000000004</v>
      </c>
      <c r="N50" s="65">
        <v>2011.1000000000004</v>
      </c>
      <c r="O50" s="66">
        <f t="shared" si="4"/>
        <v>0.13000000000000003</v>
      </c>
      <c r="P50" s="10"/>
      <c r="Q50" s="67">
        <f t="shared" si="6"/>
        <v>0</v>
      </c>
      <c r="R50" s="68">
        <f t="shared" si="7"/>
        <v>0</v>
      </c>
      <c r="S50" s="69" t="s">
        <v>29</v>
      </c>
      <c r="T50" s="10"/>
      <c r="U50" s="71">
        <v>1819</v>
      </c>
      <c r="V50" s="71">
        <v>2011</v>
      </c>
      <c r="W50" s="10"/>
      <c r="X50" s="10"/>
      <c r="Y50" s="10"/>
      <c r="Z50" s="10"/>
      <c r="AA50" s="10"/>
      <c r="AB50" s="10"/>
    </row>
    <row r="51" spans="1:28">
      <c r="A51" s="56" t="s">
        <v>81</v>
      </c>
      <c r="B51" s="57"/>
      <c r="C51" s="58" t="s">
        <v>27</v>
      </c>
      <c r="D51" s="58" t="s">
        <v>82</v>
      </c>
      <c r="E51" s="124">
        <v>0</v>
      </c>
      <c r="F51" s="125" t="s">
        <v>78</v>
      </c>
      <c r="G51" s="126">
        <v>0.15</v>
      </c>
      <c r="H51" s="10"/>
      <c r="I51" s="127">
        <v>9412</v>
      </c>
      <c r="J51" s="10"/>
      <c r="K51" s="62">
        <v>3231.9040000000005</v>
      </c>
      <c r="L51" s="63">
        <v>0.52</v>
      </c>
      <c r="M51" s="64">
        <f t="shared" si="5"/>
        <v>4160.1039999999994</v>
      </c>
      <c r="N51" s="65">
        <v>4160.1039999999994</v>
      </c>
      <c r="O51" s="66">
        <f t="shared" si="4"/>
        <v>0.44199999999999995</v>
      </c>
      <c r="P51" s="10"/>
      <c r="Q51" s="67">
        <f t="shared" si="6"/>
        <v>928.19999999999891</v>
      </c>
      <c r="R51" s="68">
        <f t="shared" si="7"/>
        <v>0.28719912472647663</v>
      </c>
      <c r="S51" s="69" t="s">
        <v>29</v>
      </c>
      <c r="T51" s="10"/>
      <c r="U51" s="71">
        <v>3232</v>
      </c>
      <c r="V51" s="71">
        <v>3232</v>
      </c>
      <c r="W51" s="10"/>
      <c r="X51" s="10"/>
      <c r="Y51" s="10"/>
      <c r="Z51" s="10"/>
      <c r="AA51" s="10"/>
      <c r="AB51" s="10"/>
    </row>
    <row r="52" spans="1:28">
      <c r="A52" s="56" t="s">
        <v>83</v>
      </c>
      <c r="B52" s="57"/>
      <c r="C52" s="58" t="s">
        <v>27</v>
      </c>
      <c r="D52" s="58" t="s">
        <v>56</v>
      </c>
      <c r="E52" s="124">
        <v>0.45</v>
      </c>
      <c r="F52" s="125" t="s">
        <v>31</v>
      </c>
      <c r="G52" s="126">
        <v>0.6</v>
      </c>
      <c r="H52" s="10"/>
      <c r="I52" s="127">
        <v>9159</v>
      </c>
      <c r="J52" s="10"/>
      <c r="K52" s="62">
        <v>1822.288</v>
      </c>
      <c r="L52" s="63">
        <v>0.52</v>
      </c>
      <c r="M52" s="64">
        <f t="shared" si="5"/>
        <v>1905.0720000000001</v>
      </c>
      <c r="N52" s="65">
        <v>1905.0720000000001</v>
      </c>
      <c r="O52" s="66">
        <f t="shared" si="4"/>
        <v>0.20800000000000002</v>
      </c>
      <c r="P52" s="10"/>
      <c r="Q52" s="67">
        <f t="shared" si="6"/>
        <v>82.784000000000106</v>
      </c>
      <c r="R52" s="68">
        <f t="shared" si="7"/>
        <v>4.5428604040634687E-2</v>
      </c>
      <c r="S52" s="69" t="s">
        <v>29</v>
      </c>
      <c r="T52" s="10"/>
      <c r="U52" s="71">
        <v>1822</v>
      </c>
      <c r="V52" s="71">
        <v>1822</v>
      </c>
      <c r="W52" s="10"/>
      <c r="X52" s="10"/>
      <c r="Y52" s="10"/>
      <c r="Z52" s="10"/>
      <c r="AA52" s="10"/>
      <c r="AB52" s="10"/>
    </row>
    <row r="53" spans="1:28">
      <c r="A53" s="56" t="s">
        <v>84</v>
      </c>
      <c r="B53" s="57"/>
      <c r="C53" s="72" t="s">
        <v>27</v>
      </c>
      <c r="D53" s="58" t="s">
        <v>56</v>
      </c>
      <c r="E53" s="124">
        <v>0.45</v>
      </c>
      <c r="F53" s="125" t="s">
        <v>31</v>
      </c>
      <c r="G53" s="126">
        <v>0.6</v>
      </c>
      <c r="H53" s="10"/>
      <c r="I53" s="127">
        <v>7444</v>
      </c>
      <c r="J53" s="10"/>
      <c r="K53" s="62">
        <v>590.30399999999997</v>
      </c>
      <c r="L53" s="63">
        <v>0.52</v>
      </c>
      <c r="M53" s="64">
        <f t="shared" si="5"/>
        <v>1548.3520000000003</v>
      </c>
      <c r="N53" s="65">
        <v>1548.3520000000003</v>
      </c>
      <c r="O53" s="66">
        <f t="shared" si="4"/>
        <v>0.20800000000000005</v>
      </c>
      <c r="P53" s="10"/>
      <c r="Q53" s="67">
        <f t="shared" si="6"/>
        <v>958.04800000000034</v>
      </c>
      <c r="R53" s="68">
        <f t="shared" si="7"/>
        <v>1.6229739252995075</v>
      </c>
      <c r="S53" s="69" t="s">
        <v>44</v>
      </c>
      <c r="T53" s="10"/>
      <c r="U53" s="70">
        <v>590</v>
      </c>
      <c r="V53" s="70">
        <v>590</v>
      </c>
      <c r="W53" s="10"/>
      <c r="X53" s="10"/>
      <c r="Y53" s="10"/>
      <c r="Z53" s="10"/>
      <c r="AA53" s="10"/>
      <c r="AB53" s="10"/>
    </row>
    <row r="54" spans="1:28" s="132" customFormat="1">
      <c r="A54" s="130" t="s">
        <v>85</v>
      </c>
      <c r="B54" s="131"/>
      <c r="C54" s="72" t="s">
        <v>58</v>
      </c>
      <c r="D54" s="58" t="s">
        <v>38</v>
      </c>
      <c r="E54" s="124">
        <v>0.75</v>
      </c>
      <c r="F54" s="125" t="s">
        <v>28</v>
      </c>
      <c r="G54" s="126">
        <v>0.85</v>
      </c>
      <c r="H54" s="105"/>
      <c r="I54" s="127">
        <v>1503</v>
      </c>
      <c r="J54" s="105"/>
      <c r="K54" s="62">
        <v>85</v>
      </c>
      <c r="L54" s="63">
        <v>0.52</v>
      </c>
      <c r="M54" s="64">
        <f t="shared" si="5"/>
        <v>117.23400000000004</v>
      </c>
      <c r="N54" s="65">
        <v>85</v>
      </c>
      <c r="O54" s="66">
        <f t="shared" si="4"/>
        <v>5.6553559547571526E-2</v>
      </c>
      <c r="P54" s="105"/>
      <c r="Q54" s="67">
        <f t="shared" si="6"/>
        <v>0</v>
      </c>
      <c r="R54" s="68">
        <f t="shared" si="7"/>
        <v>0</v>
      </c>
      <c r="S54" s="69" t="s">
        <v>29</v>
      </c>
      <c r="T54" s="105"/>
      <c r="U54" s="70">
        <v>85</v>
      </c>
      <c r="V54" s="70">
        <v>85</v>
      </c>
      <c r="W54" s="105"/>
      <c r="X54" s="105"/>
      <c r="Y54" s="105"/>
      <c r="Z54" s="105"/>
      <c r="AA54" s="105"/>
      <c r="AB54" s="105"/>
    </row>
    <row r="55" spans="1:28">
      <c r="A55" s="56" t="s">
        <v>86</v>
      </c>
      <c r="B55" s="57"/>
      <c r="C55" s="72" t="s">
        <v>27</v>
      </c>
      <c r="D55" s="58" t="s">
        <v>78</v>
      </c>
      <c r="E55" s="124">
        <v>0.15</v>
      </c>
      <c r="F55" s="125" t="s">
        <v>78</v>
      </c>
      <c r="G55" s="126">
        <v>0.15</v>
      </c>
      <c r="H55" s="10"/>
      <c r="I55" s="127">
        <v>20110</v>
      </c>
      <c r="J55" s="10"/>
      <c r="K55" s="62">
        <v>8426.2880000000005</v>
      </c>
      <c r="L55" s="63">
        <v>0.52</v>
      </c>
      <c r="M55" s="64">
        <f t="shared" si="5"/>
        <v>8888.6200000000008</v>
      </c>
      <c r="N55" s="65">
        <v>8888.6200000000008</v>
      </c>
      <c r="O55" s="66">
        <f t="shared" si="4"/>
        <v>0.44200000000000006</v>
      </c>
      <c r="P55" s="10"/>
      <c r="Q55" s="67">
        <f t="shared" si="6"/>
        <v>462.33200000000033</v>
      </c>
      <c r="R55" s="68">
        <f>Q55/K55</f>
        <v>5.4867813680235036E-2</v>
      </c>
      <c r="S55" s="69" t="s">
        <v>29</v>
      </c>
      <c r="T55" s="10"/>
      <c r="U55" s="71">
        <v>7608</v>
      </c>
      <c r="V55" s="71">
        <v>8426</v>
      </c>
      <c r="W55" s="10"/>
      <c r="X55" s="10"/>
      <c r="Y55" s="10"/>
      <c r="Z55" s="10"/>
      <c r="AA55" s="10"/>
      <c r="AB55" s="10"/>
    </row>
    <row r="56" spans="1:28">
      <c r="A56" s="56" t="s">
        <v>87</v>
      </c>
      <c r="B56" s="57"/>
      <c r="C56" s="72" t="s">
        <v>27</v>
      </c>
      <c r="D56" s="58" t="s">
        <v>28</v>
      </c>
      <c r="E56" s="124">
        <v>0.85</v>
      </c>
      <c r="F56" s="125" t="s">
        <v>38</v>
      </c>
      <c r="G56" s="126">
        <v>0.75</v>
      </c>
      <c r="H56" s="10"/>
      <c r="I56" s="127">
        <v>11980</v>
      </c>
      <c r="J56" s="10"/>
      <c r="K56" s="62">
        <v>1028.3000000000002</v>
      </c>
      <c r="L56" s="63">
        <v>0.52</v>
      </c>
      <c r="M56" s="64">
        <f t="shared" si="5"/>
        <v>1557.3999999999996</v>
      </c>
      <c r="N56" s="65">
        <v>1557.3999999999996</v>
      </c>
      <c r="O56" s="66">
        <f t="shared" si="4"/>
        <v>0.12999999999999998</v>
      </c>
      <c r="P56" s="10"/>
      <c r="Q56" s="67">
        <f t="shared" si="6"/>
        <v>529.09999999999945</v>
      </c>
      <c r="R56" s="68">
        <f t="shared" si="7"/>
        <v>0.5145385587863458</v>
      </c>
      <c r="S56" s="69" t="s">
        <v>44</v>
      </c>
      <c r="T56" s="10"/>
      <c r="U56" s="70">
        <v>788</v>
      </c>
      <c r="V56" s="71">
        <v>1028</v>
      </c>
      <c r="W56" s="10"/>
      <c r="X56" s="10"/>
      <c r="Y56" s="10"/>
      <c r="Z56" s="10"/>
      <c r="AA56" s="10"/>
      <c r="AB56" s="10"/>
    </row>
    <row r="57" spans="1:28">
      <c r="A57" s="56" t="s">
        <v>88</v>
      </c>
      <c r="B57" s="57"/>
      <c r="C57" s="72" t="s">
        <v>27</v>
      </c>
      <c r="D57" s="58" t="s">
        <v>89</v>
      </c>
      <c r="E57" s="124">
        <v>-0.1</v>
      </c>
      <c r="F57" s="125" t="s">
        <v>82</v>
      </c>
      <c r="G57" s="126">
        <v>0</v>
      </c>
      <c r="H57" s="10"/>
      <c r="I57" s="127">
        <v>3120</v>
      </c>
      <c r="J57" s="10"/>
      <c r="K57" s="62">
        <v>1110.2</v>
      </c>
      <c r="L57" s="63">
        <v>0.52</v>
      </c>
      <c r="M57" s="64">
        <f t="shared" si="5"/>
        <v>1622.4</v>
      </c>
      <c r="N57" s="65">
        <v>1622.4</v>
      </c>
      <c r="O57" s="66">
        <f t="shared" si="4"/>
        <v>0.52</v>
      </c>
      <c r="P57" s="10"/>
      <c r="Q57" s="67">
        <f t="shared" si="6"/>
        <v>512.20000000000005</v>
      </c>
      <c r="R57" s="68">
        <f t="shared" si="7"/>
        <v>0.46135831381733022</v>
      </c>
      <c r="S57" s="69" t="s">
        <v>44</v>
      </c>
      <c r="T57" s="10"/>
      <c r="U57" s="71">
        <v>1110</v>
      </c>
      <c r="V57" s="71">
        <v>1110</v>
      </c>
      <c r="W57" s="10"/>
      <c r="X57" s="10"/>
      <c r="Y57" s="10"/>
      <c r="Z57" s="10"/>
      <c r="AA57" s="10"/>
      <c r="AB57" s="10"/>
    </row>
    <row r="58" spans="1:28">
      <c r="A58" s="56" t="s">
        <v>90</v>
      </c>
      <c r="B58" s="57"/>
      <c r="C58" s="58" t="s">
        <v>27</v>
      </c>
      <c r="D58" s="58" t="s">
        <v>38</v>
      </c>
      <c r="E58" s="124">
        <v>0.75</v>
      </c>
      <c r="F58" s="125" t="s">
        <v>36</v>
      </c>
      <c r="G58" s="126">
        <v>1</v>
      </c>
      <c r="H58" s="10"/>
      <c r="I58" s="127">
        <v>19167</v>
      </c>
      <c r="J58" s="10" t="s">
        <v>32</v>
      </c>
      <c r="K58" s="62">
        <v>170</v>
      </c>
      <c r="L58" s="63">
        <v>0.52</v>
      </c>
      <c r="M58" s="64">
        <f t="shared" si="5"/>
        <v>0</v>
      </c>
      <c r="N58" s="65">
        <v>170</v>
      </c>
      <c r="O58" s="66">
        <f t="shared" si="4"/>
        <v>8.8694109667657953E-3</v>
      </c>
      <c r="P58" s="10"/>
      <c r="Q58" s="67">
        <f t="shared" si="6"/>
        <v>0</v>
      </c>
      <c r="R58" s="68">
        <f t="shared" si="7"/>
        <v>0</v>
      </c>
      <c r="S58" s="69" t="s">
        <v>29</v>
      </c>
      <c r="T58" s="10"/>
      <c r="U58" s="70">
        <v>642</v>
      </c>
      <c r="V58" s="70">
        <v>170</v>
      </c>
      <c r="W58" s="10"/>
      <c r="X58" s="10"/>
      <c r="Y58" s="10"/>
      <c r="Z58" s="10"/>
      <c r="AA58" s="10"/>
      <c r="AB58" s="10"/>
    </row>
    <row r="59" spans="1:28">
      <c r="A59" s="56" t="s">
        <v>91</v>
      </c>
      <c r="B59" s="57"/>
      <c r="C59" s="58" t="s">
        <v>27</v>
      </c>
      <c r="D59" s="58" t="s">
        <v>38</v>
      </c>
      <c r="E59" s="124">
        <v>0.75</v>
      </c>
      <c r="F59" s="125" t="s">
        <v>34</v>
      </c>
      <c r="G59" s="126">
        <v>0.92500000000000004</v>
      </c>
      <c r="H59" s="10"/>
      <c r="I59" s="127">
        <v>500</v>
      </c>
      <c r="J59" s="10"/>
      <c r="K59" s="62">
        <v>170</v>
      </c>
      <c r="L59" s="63">
        <v>0.52</v>
      </c>
      <c r="M59" s="64">
        <f t="shared" si="5"/>
        <v>19.5</v>
      </c>
      <c r="N59" s="65">
        <v>170</v>
      </c>
      <c r="O59" s="66">
        <f t="shared" si="4"/>
        <v>0.34</v>
      </c>
      <c r="P59" s="10"/>
      <c r="Q59" s="67">
        <f t="shared" si="6"/>
        <v>0</v>
      </c>
      <c r="R59" s="68">
        <f t="shared" si="7"/>
        <v>0</v>
      </c>
      <c r="S59" s="69" t="s">
        <v>29</v>
      </c>
      <c r="T59" s="10"/>
      <c r="U59" s="70">
        <v>170</v>
      </c>
      <c r="V59" s="70">
        <v>170</v>
      </c>
      <c r="W59" s="10"/>
      <c r="X59" s="10"/>
      <c r="Y59" s="10"/>
      <c r="Z59" s="10"/>
      <c r="AA59" s="10"/>
      <c r="AB59" s="10"/>
    </row>
    <row r="60" spans="1:28">
      <c r="A60" s="56" t="s">
        <v>92</v>
      </c>
      <c r="B60" s="57"/>
      <c r="C60" s="58" t="s">
        <v>27</v>
      </c>
      <c r="D60" s="58" t="s">
        <v>38</v>
      </c>
      <c r="E60" s="124">
        <v>0.75</v>
      </c>
      <c r="F60" s="125" t="s">
        <v>38</v>
      </c>
      <c r="G60" s="126">
        <v>0.75</v>
      </c>
      <c r="H60" s="10"/>
      <c r="I60" s="127">
        <v>12421</v>
      </c>
      <c r="J60" s="10"/>
      <c r="K60" s="62">
        <v>1489.0200000000004</v>
      </c>
      <c r="L60" s="63">
        <v>0.52</v>
      </c>
      <c r="M60" s="64">
        <f t="shared" si="5"/>
        <v>1614.7299999999996</v>
      </c>
      <c r="N60" s="65">
        <v>1614.7299999999996</v>
      </c>
      <c r="O60" s="66">
        <f t="shared" si="4"/>
        <v>0.12999999999999998</v>
      </c>
      <c r="P60" s="10"/>
      <c r="Q60" s="67">
        <f t="shared" si="6"/>
        <v>125.70999999999913</v>
      </c>
      <c r="R60" s="68">
        <f t="shared" si="7"/>
        <v>8.442465514230775E-2</v>
      </c>
      <c r="S60" s="69" t="s">
        <v>29</v>
      </c>
      <c r="T60" s="10"/>
      <c r="U60" s="71">
        <v>1276</v>
      </c>
      <c r="V60" s="71">
        <v>1489</v>
      </c>
      <c r="W60" s="10"/>
      <c r="X60" s="10"/>
      <c r="Y60" s="10"/>
      <c r="Z60" s="10"/>
      <c r="AA60" s="10"/>
      <c r="AB60" s="10"/>
    </row>
    <row r="61" spans="1:28">
      <c r="A61" s="133" t="s">
        <v>93</v>
      </c>
      <c r="B61" s="57"/>
      <c r="C61" s="58" t="s">
        <v>27</v>
      </c>
      <c r="D61" s="58" t="s">
        <v>82</v>
      </c>
      <c r="E61" s="124">
        <v>0</v>
      </c>
      <c r="F61" s="125" t="s">
        <v>78</v>
      </c>
      <c r="G61" s="126">
        <v>0.15</v>
      </c>
      <c r="H61" s="10"/>
      <c r="I61" s="127">
        <v>2347</v>
      </c>
      <c r="J61" s="10"/>
      <c r="K61" s="62">
        <v>934.38799999999992</v>
      </c>
      <c r="L61" s="63">
        <v>0.52</v>
      </c>
      <c r="M61" s="64">
        <f t="shared" si="5"/>
        <v>1037.374</v>
      </c>
      <c r="N61" s="65">
        <v>1037.374</v>
      </c>
      <c r="O61" s="66">
        <f t="shared" si="4"/>
        <v>0.442</v>
      </c>
      <c r="P61" s="10"/>
      <c r="Q61" s="67">
        <f t="shared" si="6"/>
        <v>102.9860000000001</v>
      </c>
      <c r="R61" s="68">
        <f t="shared" si="7"/>
        <v>0.11021759697256397</v>
      </c>
      <c r="S61" s="69" t="s">
        <v>29</v>
      </c>
      <c r="T61" s="10"/>
      <c r="U61" s="70">
        <v>728</v>
      </c>
      <c r="V61" s="70">
        <v>934</v>
      </c>
      <c r="W61" s="10"/>
      <c r="X61" s="10"/>
      <c r="Y61" s="10"/>
      <c r="Z61" s="10"/>
      <c r="AA61" s="10"/>
      <c r="AB61" s="10"/>
    </row>
    <row r="62" spans="1:28">
      <c r="A62" s="56" t="s">
        <v>94</v>
      </c>
      <c r="B62" s="57"/>
      <c r="C62" s="58" t="s">
        <v>27</v>
      </c>
      <c r="D62" s="58" t="s">
        <v>38</v>
      </c>
      <c r="E62" s="124">
        <v>0.75</v>
      </c>
      <c r="F62" s="125" t="s">
        <v>34</v>
      </c>
      <c r="G62" s="126">
        <v>0.92500000000000004</v>
      </c>
      <c r="H62" s="10"/>
      <c r="I62" s="127">
        <v>2978</v>
      </c>
      <c r="J62" s="10"/>
      <c r="K62" s="62">
        <v>568.73700000000008</v>
      </c>
      <c r="L62" s="63">
        <v>0.52</v>
      </c>
      <c r="M62" s="64">
        <f t="shared" si="5"/>
        <v>116.14199999999983</v>
      </c>
      <c r="N62" s="65">
        <v>170</v>
      </c>
      <c r="O62" s="66">
        <f t="shared" si="4"/>
        <v>5.7085292142377432E-2</v>
      </c>
      <c r="P62" s="10"/>
      <c r="Q62" s="67">
        <f t="shared" si="6"/>
        <v>-398.73700000000008</v>
      </c>
      <c r="R62" s="68">
        <f>Q62/K62</f>
        <v>-0.70109206891761922</v>
      </c>
      <c r="S62" s="75" t="s">
        <v>46</v>
      </c>
      <c r="T62" s="10"/>
      <c r="U62" s="70">
        <v>865</v>
      </c>
      <c r="V62" s="70">
        <v>569</v>
      </c>
      <c r="W62" s="10"/>
      <c r="X62" s="10"/>
      <c r="Y62" s="10"/>
      <c r="Z62" s="10"/>
      <c r="AA62" s="10"/>
      <c r="AB62" s="10"/>
    </row>
    <row r="63" spans="1:28">
      <c r="A63" s="10"/>
      <c r="B63" s="260"/>
      <c r="C63" s="260"/>
      <c r="D63" s="105"/>
      <c r="E63" s="32"/>
      <c r="F63" s="105"/>
      <c r="G63" s="32"/>
      <c r="H63" s="10"/>
      <c r="I63" s="134"/>
      <c r="J63" s="10"/>
      <c r="K63" s="53"/>
      <c r="L63" s="32"/>
      <c r="M63" s="34"/>
      <c r="N63" s="135"/>
      <c r="O63" s="32"/>
      <c r="P63" s="10"/>
      <c r="Q63" s="32"/>
      <c r="R63" s="32"/>
      <c r="S63" s="109"/>
      <c r="T63" s="10"/>
      <c r="U63" s="38"/>
      <c r="V63" s="38"/>
      <c r="W63" s="10"/>
      <c r="X63" s="10"/>
      <c r="Y63" s="10"/>
      <c r="Z63" s="10"/>
      <c r="AA63" s="10"/>
      <c r="AB63" s="10"/>
    </row>
    <row r="64" spans="1:28">
      <c r="A64" s="110" t="s">
        <v>95</v>
      </c>
      <c r="B64" s="10"/>
      <c r="C64" s="56"/>
      <c r="D64" s="56"/>
      <c r="E64" s="63"/>
      <c r="F64" s="56"/>
      <c r="G64" s="63"/>
      <c r="H64" s="10"/>
      <c r="I64" s="111">
        <f>SUM(I47:I62)</f>
        <v>166697</v>
      </c>
      <c r="J64" s="10"/>
      <c r="K64" s="111">
        <f>SUM(K47:K62)</f>
        <v>27942.138999999999</v>
      </c>
      <c r="L64" s="112">
        <v>0.52</v>
      </c>
      <c r="M64" s="113">
        <f>SUM(M47:M62)</f>
        <v>33091.552000000003</v>
      </c>
      <c r="N64" s="111">
        <f>SUM(N47:N62)</f>
        <v>33433.676000000007</v>
      </c>
      <c r="O64" s="115">
        <f t="shared" ref="O64" si="8">N64/I64</f>
        <v>0.20056555306934143</v>
      </c>
      <c r="P64" s="116"/>
      <c r="Q64" s="117">
        <f t="shared" si="6"/>
        <v>5491.5370000000075</v>
      </c>
      <c r="R64" s="136">
        <f>Q64/K64</f>
        <v>0.19653244871482486</v>
      </c>
      <c r="S64" s="119"/>
      <c r="T64" s="10"/>
      <c r="U64" s="120">
        <v>26473</v>
      </c>
      <c r="V64" s="120">
        <v>27942</v>
      </c>
      <c r="W64" s="121"/>
      <c r="X64" s="10"/>
      <c r="Y64" s="122" t="s">
        <v>73</v>
      </c>
      <c r="Z64" s="123">
        <v>7</v>
      </c>
      <c r="AA64" s="123" t="s">
        <v>74</v>
      </c>
      <c r="AB64" s="123">
        <v>2</v>
      </c>
    </row>
    <row r="65" spans="1:28">
      <c r="A65" s="10"/>
      <c r="B65" s="10"/>
      <c r="C65" s="10"/>
      <c r="D65" s="10"/>
      <c r="E65" s="32"/>
      <c r="F65" s="10"/>
      <c r="G65" s="32"/>
      <c r="H65" s="10"/>
      <c r="I65" s="134"/>
      <c r="J65" s="31"/>
      <c r="K65" s="15"/>
      <c r="L65" s="32"/>
      <c r="M65" s="34"/>
      <c r="N65" s="35"/>
      <c r="O65" s="32"/>
      <c r="P65" s="10"/>
      <c r="Q65" s="32"/>
      <c r="R65" s="32"/>
      <c r="S65" s="137"/>
      <c r="T65" s="10"/>
      <c r="U65" s="38"/>
      <c r="V65" s="38"/>
      <c r="W65" s="10"/>
      <c r="X65" s="10"/>
      <c r="Y65" s="10"/>
      <c r="Z65" s="10"/>
      <c r="AA65" s="10"/>
      <c r="AB65" s="10"/>
    </row>
    <row r="66" spans="1:28">
      <c r="A66" s="40" t="s">
        <v>96</v>
      </c>
      <c r="B66" s="105"/>
      <c r="C66" s="40"/>
      <c r="D66" s="105"/>
      <c r="E66" s="32"/>
      <c r="F66" s="105"/>
      <c r="G66" s="32"/>
      <c r="H66" s="105"/>
      <c r="I66" s="134"/>
      <c r="J66" s="10"/>
      <c r="K66" s="15"/>
      <c r="L66" s="32"/>
      <c r="M66" s="34"/>
      <c r="N66" s="35"/>
      <c r="O66" s="32"/>
      <c r="P66" s="105"/>
      <c r="Q66" s="32"/>
      <c r="R66" s="32"/>
      <c r="S66" s="109"/>
      <c r="T66" s="105"/>
      <c r="U66" s="38"/>
      <c r="V66" s="38"/>
      <c r="W66" s="105"/>
      <c r="X66" s="105"/>
      <c r="Y66" s="105"/>
      <c r="Z66" s="105"/>
      <c r="AA66" s="105"/>
      <c r="AB66" s="105"/>
    </row>
    <row r="67" spans="1:28">
      <c r="A67" s="56" t="s">
        <v>97</v>
      </c>
      <c r="B67" s="57"/>
      <c r="C67" s="58" t="s">
        <v>27</v>
      </c>
      <c r="D67" s="58" t="s">
        <v>89</v>
      </c>
      <c r="E67" s="59">
        <v>-0.1</v>
      </c>
      <c r="F67" s="138" t="s">
        <v>82</v>
      </c>
      <c r="G67" s="126">
        <v>0</v>
      </c>
      <c r="H67" s="105"/>
      <c r="I67" s="127">
        <v>17682</v>
      </c>
      <c r="J67" s="10"/>
      <c r="K67" s="62">
        <v>9591.92</v>
      </c>
      <c r="L67" s="63">
        <v>0.52</v>
      </c>
      <c r="M67" s="64">
        <f t="shared" ref="M67:M92" si="9">(I67*L67)-(I67*L67)*$G67</f>
        <v>9194.64</v>
      </c>
      <c r="N67" s="65">
        <v>9194.64</v>
      </c>
      <c r="O67" s="66">
        <f>N67/I67</f>
        <v>0.52</v>
      </c>
      <c r="P67" s="10"/>
      <c r="Q67" s="67">
        <f t="shared" ref="Q67:Q92" si="10">N67-K67</f>
        <v>-397.28000000000065</v>
      </c>
      <c r="R67" s="139">
        <f>Q67/K67</f>
        <v>-4.1418193646319053E-2</v>
      </c>
      <c r="S67" s="69" t="s">
        <v>29</v>
      </c>
      <c r="T67" s="10"/>
      <c r="U67" s="71">
        <v>9592</v>
      </c>
      <c r="V67" s="71">
        <v>9592</v>
      </c>
      <c r="W67" s="10"/>
      <c r="X67" s="10"/>
      <c r="Y67" s="10"/>
      <c r="Z67" s="10"/>
      <c r="AA67" s="10"/>
      <c r="AB67" s="10"/>
    </row>
    <row r="68" spans="1:28">
      <c r="A68" s="56" t="s">
        <v>98</v>
      </c>
      <c r="B68" s="57"/>
      <c r="C68" s="72" t="s">
        <v>27</v>
      </c>
      <c r="D68" s="58" t="s">
        <v>38</v>
      </c>
      <c r="E68" s="59">
        <v>0.75</v>
      </c>
      <c r="F68" s="138" t="s">
        <v>38</v>
      </c>
      <c r="G68" s="126">
        <v>0.75</v>
      </c>
      <c r="H68" s="105"/>
      <c r="I68" s="127">
        <v>71340</v>
      </c>
      <c r="J68" s="10"/>
      <c r="K68" s="62">
        <v>2178.67</v>
      </c>
      <c r="L68" s="63">
        <v>0.52</v>
      </c>
      <c r="M68" s="64">
        <f t="shared" si="9"/>
        <v>9274.2000000000007</v>
      </c>
      <c r="N68" s="65">
        <v>9274.2000000000007</v>
      </c>
      <c r="O68" s="66">
        <f t="shared" ref="O68:O94" si="11">N68/I68</f>
        <v>0.13</v>
      </c>
      <c r="P68" s="10"/>
      <c r="Q68" s="67">
        <f t="shared" si="10"/>
        <v>7095.5300000000007</v>
      </c>
      <c r="R68" s="139">
        <f t="shared" ref="R68:R92" si="12">Q68/K68</f>
        <v>3.2568172325317741</v>
      </c>
      <c r="S68" s="69" t="s">
        <v>44</v>
      </c>
      <c r="T68" s="10"/>
      <c r="U68" s="71">
        <v>2179</v>
      </c>
      <c r="V68" s="71">
        <v>2179</v>
      </c>
      <c r="W68" s="10"/>
      <c r="X68" s="10"/>
      <c r="Y68" s="10"/>
      <c r="Z68" s="10"/>
      <c r="AA68" s="10"/>
      <c r="AB68" s="10"/>
    </row>
    <row r="69" spans="1:28">
      <c r="A69" s="56" t="s">
        <v>99</v>
      </c>
      <c r="B69" s="57"/>
      <c r="C69" s="58" t="s">
        <v>27</v>
      </c>
      <c r="D69" s="58" t="s">
        <v>82</v>
      </c>
      <c r="E69" s="59">
        <v>0</v>
      </c>
      <c r="F69" s="138" t="s">
        <v>78</v>
      </c>
      <c r="G69" s="126">
        <v>0.15</v>
      </c>
      <c r="H69" s="105"/>
      <c r="I69" s="127">
        <v>785</v>
      </c>
      <c r="J69" s="10"/>
      <c r="K69" s="62">
        <v>360.23</v>
      </c>
      <c r="L69" s="63">
        <v>0.52</v>
      </c>
      <c r="M69" s="64">
        <f t="shared" si="9"/>
        <v>346.96999999999997</v>
      </c>
      <c r="N69" s="65">
        <v>346.96999999999997</v>
      </c>
      <c r="O69" s="66">
        <f t="shared" si="11"/>
        <v>0.44199999999999995</v>
      </c>
      <c r="P69" s="10"/>
      <c r="Q69" s="67">
        <f t="shared" si="10"/>
        <v>-13.260000000000048</v>
      </c>
      <c r="R69" s="139">
        <f t="shared" si="12"/>
        <v>-3.6809815950920373E-2</v>
      </c>
      <c r="S69" s="69" t="s">
        <v>29</v>
      </c>
      <c r="T69" s="10"/>
      <c r="U69" s="70">
        <v>360</v>
      </c>
      <c r="V69" s="70">
        <v>360</v>
      </c>
      <c r="W69" s="10"/>
      <c r="X69" s="10"/>
      <c r="Y69" s="10"/>
      <c r="Z69" s="10"/>
      <c r="AA69" s="10"/>
      <c r="AB69" s="10"/>
    </row>
    <row r="70" spans="1:28">
      <c r="A70" s="56" t="s">
        <v>100</v>
      </c>
      <c r="B70" s="57"/>
      <c r="C70" s="58" t="s">
        <v>27</v>
      </c>
      <c r="D70" s="58" t="s">
        <v>38</v>
      </c>
      <c r="E70" s="59">
        <v>0.75</v>
      </c>
      <c r="F70" s="138" t="s">
        <v>28</v>
      </c>
      <c r="G70" s="126">
        <v>0.85</v>
      </c>
      <c r="H70" s="105"/>
      <c r="I70" s="127">
        <v>2239</v>
      </c>
      <c r="J70" s="10"/>
      <c r="K70" s="62">
        <v>170</v>
      </c>
      <c r="L70" s="63">
        <v>0.52</v>
      </c>
      <c r="M70" s="64">
        <f t="shared" si="9"/>
        <v>174.64200000000005</v>
      </c>
      <c r="N70" s="65">
        <v>174.64200000000005</v>
      </c>
      <c r="O70" s="66">
        <f t="shared" si="11"/>
        <v>7.8000000000000028E-2</v>
      </c>
      <c r="P70" s="10"/>
      <c r="Q70" s="67">
        <f t="shared" si="10"/>
        <v>4.6420000000000528</v>
      </c>
      <c r="R70" s="139">
        <f t="shared" si="12"/>
        <v>2.7305882352941485E-2</v>
      </c>
      <c r="S70" s="69" t="s">
        <v>29</v>
      </c>
      <c r="T70" s="10"/>
      <c r="U70" s="70">
        <v>294</v>
      </c>
      <c r="V70" s="70">
        <v>170</v>
      </c>
      <c r="W70" s="10"/>
      <c r="X70" s="10"/>
      <c r="Y70" s="10"/>
      <c r="Z70" s="10"/>
      <c r="AA70" s="10"/>
      <c r="AB70" s="10"/>
    </row>
    <row r="71" spans="1:28">
      <c r="A71" s="56" t="s">
        <v>101</v>
      </c>
      <c r="B71" s="57"/>
      <c r="C71" s="58" t="s">
        <v>27</v>
      </c>
      <c r="D71" s="58" t="s">
        <v>36</v>
      </c>
      <c r="E71" s="59">
        <v>1</v>
      </c>
      <c r="F71" s="138" t="s">
        <v>102</v>
      </c>
      <c r="G71" s="126">
        <v>0.3</v>
      </c>
      <c r="H71" s="105"/>
      <c r="I71" s="127">
        <v>651</v>
      </c>
      <c r="J71" s="10"/>
      <c r="K71" s="62">
        <v>333.06</v>
      </c>
      <c r="L71" s="63">
        <v>0.52</v>
      </c>
      <c r="M71" s="64">
        <f t="shared" si="9"/>
        <v>236.96400000000003</v>
      </c>
      <c r="N71" s="65">
        <v>236.96400000000003</v>
      </c>
      <c r="O71" s="66">
        <f t="shared" si="11"/>
        <v>0.36400000000000005</v>
      </c>
      <c r="P71" s="10"/>
      <c r="Q71" s="67">
        <f t="shared" si="10"/>
        <v>-96.095999999999975</v>
      </c>
      <c r="R71" s="139">
        <f t="shared" si="12"/>
        <v>-0.28852459016393434</v>
      </c>
      <c r="S71" s="69" t="s">
        <v>29</v>
      </c>
      <c r="T71" s="10"/>
      <c r="U71" s="70">
        <v>265</v>
      </c>
      <c r="V71" s="70">
        <v>333</v>
      </c>
      <c r="W71" s="10"/>
      <c r="X71" s="10"/>
      <c r="Y71" s="10"/>
      <c r="Z71" s="10"/>
      <c r="AA71" s="10"/>
      <c r="AB71" s="10"/>
    </row>
    <row r="72" spans="1:28">
      <c r="A72" s="56" t="s">
        <v>103</v>
      </c>
      <c r="B72" s="57"/>
      <c r="C72" s="58" t="s">
        <v>27</v>
      </c>
      <c r="D72" s="58" t="s">
        <v>31</v>
      </c>
      <c r="E72" s="59">
        <v>0.6</v>
      </c>
      <c r="F72" s="138" t="s">
        <v>31</v>
      </c>
      <c r="G72" s="126">
        <v>0.6</v>
      </c>
      <c r="H72" s="105"/>
      <c r="I72" s="127">
        <v>6137</v>
      </c>
      <c r="J72" s="10"/>
      <c r="K72" s="62">
        <v>204.67200000000003</v>
      </c>
      <c r="L72" s="63">
        <v>0.52</v>
      </c>
      <c r="M72" s="64">
        <f t="shared" si="9"/>
        <v>1276.4960000000001</v>
      </c>
      <c r="N72" s="65">
        <v>1276.4960000000001</v>
      </c>
      <c r="O72" s="66">
        <f t="shared" si="11"/>
        <v>0.20800000000000002</v>
      </c>
      <c r="P72" s="10"/>
      <c r="Q72" s="67">
        <f t="shared" si="10"/>
        <v>1071.8240000000001</v>
      </c>
      <c r="R72" s="139">
        <f t="shared" si="12"/>
        <v>5.2367886178861784</v>
      </c>
      <c r="S72" s="69" t="s">
        <v>44</v>
      </c>
      <c r="T72" s="10"/>
      <c r="U72" s="70">
        <v>205</v>
      </c>
      <c r="V72" s="70">
        <v>205</v>
      </c>
      <c r="W72" s="10"/>
      <c r="X72" s="10"/>
      <c r="Y72" s="10"/>
      <c r="Z72" s="10"/>
      <c r="AA72" s="10"/>
      <c r="AB72" s="10"/>
    </row>
    <row r="73" spans="1:28">
      <c r="A73" s="56" t="s">
        <v>104</v>
      </c>
      <c r="B73" s="57"/>
      <c r="C73" s="72" t="s">
        <v>27</v>
      </c>
      <c r="D73" s="58" t="s">
        <v>82</v>
      </c>
      <c r="E73" s="59">
        <v>0</v>
      </c>
      <c r="F73" s="138" t="s">
        <v>82</v>
      </c>
      <c r="G73" s="126">
        <v>0</v>
      </c>
      <c r="H73" s="105"/>
      <c r="I73" s="127">
        <v>27820</v>
      </c>
      <c r="J73" s="10"/>
      <c r="K73" s="62">
        <v>15831.4</v>
      </c>
      <c r="L73" s="63">
        <v>0.52</v>
      </c>
      <c r="M73" s="64">
        <f t="shared" si="9"/>
        <v>14466.4</v>
      </c>
      <c r="N73" s="65">
        <v>14466.4</v>
      </c>
      <c r="O73" s="66">
        <f t="shared" si="11"/>
        <v>0.52</v>
      </c>
      <c r="P73" s="10"/>
      <c r="Q73" s="67">
        <f t="shared" si="10"/>
        <v>-1365</v>
      </c>
      <c r="R73" s="139">
        <f t="shared" si="12"/>
        <v>-8.6221054360321889E-2</v>
      </c>
      <c r="S73" s="69" t="s">
        <v>29</v>
      </c>
      <c r="T73" s="10"/>
      <c r="U73" s="71">
        <v>14233</v>
      </c>
      <c r="V73" s="71">
        <v>15831</v>
      </c>
      <c r="W73" s="10"/>
      <c r="X73" s="10"/>
      <c r="Y73" s="10"/>
      <c r="Z73" s="10"/>
      <c r="AA73" s="10"/>
      <c r="AB73" s="10"/>
    </row>
    <row r="74" spans="1:28">
      <c r="A74" s="56" t="s">
        <v>105</v>
      </c>
      <c r="B74" s="57"/>
      <c r="C74" s="58" t="s">
        <v>27</v>
      </c>
      <c r="D74" s="58" t="s">
        <v>38</v>
      </c>
      <c r="E74" s="59">
        <v>0.75</v>
      </c>
      <c r="F74" s="138" t="s">
        <v>28</v>
      </c>
      <c r="G74" s="126">
        <v>0.85</v>
      </c>
      <c r="H74" s="105"/>
      <c r="I74" s="140">
        <v>2359365</v>
      </c>
      <c r="J74" s="10"/>
      <c r="K74" s="62">
        <v>39000</v>
      </c>
      <c r="L74" s="63">
        <v>0.52</v>
      </c>
      <c r="M74" s="141">
        <f>(500000*L74)-(500000*L74)*$G74</f>
        <v>39000</v>
      </c>
      <c r="N74" s="65">
        <v>39000</v>
      </c>
      <c r="O74" s="66">
        <f t="shared" si="11"/>
        <v>1.652987138488534E-2</v>
      </c>
      <c r="P74" s="10"/>
      <c r="Q74" s="142">
        <f t="shared" si="10"/>
        <v>0</v>
      </c>
      <c r="R74" s="143">
        <f t="shared" si="12"/>
        <v>0</v>
      </c>
      <c r="S74" s="144" t="s">
        <v>29</v>
      </c>
      <c r="T74" s="10"/>
      <c r="U74" s="71">
        <v>39000</v>
      </c>
      <c r="V74" s="71">
        <v>39000</v>
      </c>
      <c r="W74" s="10"/>
      <c r="X74" s="10"/>
      <c r="Y74" s="10"/>
      <c r="Z74" s="10"/>
      <c r="AA74" s="10"/>
      <c r="AB74" s="10"/>
    </row>
    <row r="75" spans="1:28">
      <c r="A75" s="56" t="s">
        <v>106</v>
      </c>
      <c r="B75" s="57"/>
      <c r="C75" s="58" t="s">
        <v>27</v>
      </c>
      <c r="D75" s="58" t="s">
        <v>82</v>
      </c>
      <c r="E75" s="59">
        <v>0</v>
      </c>
      <c r="F75" s="138" t="s">
        <v>78</v>
      </c>
      <c r="G75" s="126">
        <v>0.15</v>
      </c>
      <c r="H75" s="105"/>
      <c r="I75" s="127">
        <v>22158</v>
      </c>
      <c r="J75" s="10"/>
      <c r="K75" s="62">
        <v>10295.506000000001</v>
      </c>
      <c r="L75" s="63">
        <v>0.52</v>
      </c>
      <c r="M75" s="64">
        <f t="shared" si="9"/>
        <v>9793.8359999999993</v>
      </c>
      <c r="N75" s="65">
        <v>9793.8359999999993</v>
      </c>
      <c r="O75" s="66">
        <f t="shared" si="11"/>
        <v>0.44199999999999995</v>
      </c>
      <c r="P75" s="10"/>
      <c r="Q75" s="67">
        <f t="shared" si="10"/>
        <v>-501.67000000000189</v>
      </c>
      <c r="R75" s="139">
        <f t="shared" si="12"/>
        <v>-4.8727085390460834E-2</v>
      </c>
      <c r="S75" s="69" t="s">
        <v>29</v>
      </c>
      <c r="T75" s="10"/>
      <c r="U75" s="71">
        <v>10296</v>
      </c>
      <c r="V75" s="71">
        <v>10296</v>
      </c>
      <c r="W75" s="10"/>
      <c r="X75" s="10"/>
      <c r="Y75" s="10"/>
      <c r="Z75" s="10"/>
      <c r="AA75" s="10"/>
      <c r="AB75" s="10"/>
    </row>
    <row r="76" spans="1:28">
      <c r="A76" s="56" t="s">
        <v>107</v>
      </c>
      <c r="B76" s="57"/>
      <c r="C76" s="72" t="s">
        <v>58</v>
      </c>
      <c r="D76" s="58" t="s">
        <v>38</v>
      </c>
      <c r="E76" s="59">
        <v>0.75</v>
      </c>
      <c r="F76" s="138" t="s">
        <v>38</v>
      </c>
      <c r="G76" s="126">
        <v>0.75</v>
      </c>
      <c r="H76" s="105"/>
      <c r="I76" s="127">
        <v>223</v>
      </c>
      <c r="J76" s="10"/>
      <c r="K76" s="62">
        <v>85</v>
      </c>
      <c r="L76" s="63">
        <v>0.52</v>
      </c>
      <c r="M76" s="64">
        <f t="shared" si="9"/>
        <v>28.990000000000009</v>
      </c>
      <c r="N76" s="65">
        <v>85</v>
      </c>
      <c r="O76" s="66">
        <f t="shared" si="11"/>
        <v>0.3811659192825112</v>
      </c>
      <c r="P76" s="10"/>
      <c r="Q76" s="67">
        <f t="shared" si="10"/>
        <v>0</v>
      </c>
      <c r="R76" s="139">
        <f t="shared" si="12"/>
        <v>0</v>
      </c>
      <c r="S76" s="69" t="s">
        <v>29</v>
      </c>
      <c r="T76" s="10"/>
      <c r="U76" s="70">
        <v>85</v>
      </c>
      <c r="V76" s="70">
        <v>85</v>
      </c>
      <c r="W76" s="10"/>
      <c r="X76" s="10"/>
      <c r="Y76" s="10"/>
      <c r="Z76" s="10"/>
      <c r="AA76" s="10"/>
      <c r="AB76" s="10"/>
    </row>
    <row r="77" spans="1:28">
      <c r="A77" s="56" t="s">
        <v>108</v>
      </c>
      <c r="B77" s="57"/>
      <c r="C77" s="58" t="s">
        <v>27</v>
      </c>
      <c r="D77" s="58" t="s">
        <v>78</v>
      </c>
      <c r="E77" s="59">
        <v>0.15</v>
      </c>
      <c r="F77" s="138" t="s">
        <v>78</v>
      </c>
      <c r="G77" s="126">
        <v>0.15</v>
      </c>
      <c r="H77" s="105"/>
      <c r="I77" s="127">
        <v>5946</v>
      </c>
      <c r="J77" s="10"/>
      <c r="K77" s="62">
        <v>2506.5819999999999</v>
      </c>
      <c r="L77" s="63">
        <v>0.52</v>
      </c>
      <c r="M77" s="64">
        <f t="shared" si="9"/>
        <v>2628.1320000000001</v>
      </c>
      <c r="N77" s="65">
        <v>2628.1320000000001</v>
      </c>
      <c r="O77" s="66">
        <f t="shared" si="11"/>
        <v>0.442</v>
      </c>
      <c r="P77" s="10"/>
      <c r="Q77" s="67">
        <f t="shared" si="10"/>
        <v>121.55000000000018</v>
      </c>
      <c r="R77" s="139">
        <f t="shared" si="12"/>
        <v>4.8492329395168475E-2</v>
      </c>
      <c r="S77" s="69" t="s">
        <v>29</v>
      </c>
      <c r="T77" s="10"/>
      <c r="U77" s="71">
        <v>2094</v>
      </c>
      <c r="V77" s="71">
        <v>2507</v>
      </c>
      <c r="W77" s="10"/>
      <c r="X77" s="10"/>
      <c r="Y77" s="10"/>
      <c r="Z77" s="10"/>
      <c r="AA77" s="10"/>
      <c r="AB77" s="10"/>
    </row>
    <row r="78" spans="1:28">
      <c r="A78" s="56" t="s">
        <v>109</v>
      </c>
      <c r="B78" s="57"/>
      <c r="C78" s="72" t="s">
        <v>27</v>
      </c>
      <c r="D78" s="58" t="s">
        <v>56</v>
      </c>
      <c r="E78" s="59">
        <v>0.45</v>
      </c>
      <c r="F78" s="138" t="s">
        <v>56</v>
      </c>
      <c r="G78" s="126">
        <v>0.45</v>
      </c>
      <c r="H78" s="105"/>
      <c r="I78" s="127">
        <v>300003</v>
      </c>
      <c r="J78" s="10"/>
      <c r="K78" s="62">
        <v>80682.03</v>
      </c>
      <c r="L78" s="63">
        <v>0.52</v>
      </c>
      <c r="M78" s="79">
        <f t="shared" si="9"/>
        <v>85800.857999999993</v>
      </c>
      <c r="N78" s="65">
        <v>85800.857999999993</v>
      </c>
      <c r="O78" s="66">
        <f t="shared" si="11"/>
        <v>0.28599999999999998</v>
      </c>
      <c r="P78" s="10"/>
      <c r="Q78" s="67">
        <f t="shared" si="10"/>
        <v>5118.8279999999941</v>
      </c>
      <c r="R78" s="139">
        <f t="shared" si="12"/>
        <v>6.3444462168341501E-2</v>
      </c>
      <c r="S78" s="69" t="s">
        <v>29</v>
      </c>
      <c r="T78" s="10"/>
      <c r="U78" s="71">
        <v>61112</v>
      </c>
      <c r="V78" s="71">
        <v>80682</v>
      </c>
      <c r="W78" s="10"/>
      <c r="X78" s="10"/>
      <c r="Y78" s="10"/>
      <c r="Z78" s="10"/>
      <c r="AA78" s="10"/>
      <c r="AB78" s="10"/>
    </row>
    <row r="79" spans="1:28">
      <c r="A79" s="56" t="s">
        <v>110</v>
      </c>
      <c r="B79" s="57"/>
      <c r="C79" s="72" t="s">
        <v>27</v>
      </c>
      <c r="D79" s="58" t="s">
        <v>31</v>
      </c>
      <c r="E79" s="59">
        <v>0.6</v>
      </c>
      <c r="F79" s="138" t="s">
        <v>31</v>
      </c>
      <c r="G79" s="126">
        <v>0.6</v>
      </c>
      <c r="H79" s="105"/>
      <c r="I79" s="127">
        <v>14508</v>
      </c>
      <c r="J79" s="10"/>
      <c r="K79" s="62">
        <v>2663.4400000000005</v>
      </c>
      <c r="L79" s="63">
        <v>0.52</v>
      </c>
      <c r="M79" s="64">
        <f t="shared" si="9"/>
        <v>3017.6639999999998</v>
      </c>
      <c r="N79" s="65">
        <v>3017.6639999999998</v>
      </c>
      <c r="O79" s="66">
        <f t="shared" si="11"/>
        <v>0.20799999999999999</v>
      </c>
      <c r="P79" s="10"/>
      <c r="Q79" s="67">
        <f t="shared" si="10"/>
        <v>354.22399999999925</v>
      </c>
      <c r="R79" s="139">
        <f t="shared" si="12"/>
        <v>0.13299492385786771</v>
      </c>
      <c r="S79" s="69" t="s">
        <v>29</v>
      </c>
      <c r="T79" s="10"/>
      <c r="U79" s="71">
        <v>2111</v>
      </c>
      <c r="V79" s="71">
        <v>2663</v>
      </c>
      <c r="W79" s="10"/>
      <c r="X79" s="10"/>
      <c r="Y79" s="10"/>
      <c r="Z79" s="10"/>
      <c r="AA79" s="10"/>
      <c r="AB79" s="10"/>
    </row>
    <row r="80" spans="1:28">
      <c r="A80" s="56" t="s">
        <v>111</v>
      </c>
      <c r="B80" s="57"/>
      <c r="C80" s="72" t="s">
        <v>27</v>
      </c>
      <c r="D80" s="58" t="s">
        <v>38</v>
      </c>
      <c r="E80" s="59">
        <v>0.75</v>
      </c>
      <c r="F80" s="138" t="s">
        <v>38</v>
      </c>
      <c r="G80" s="126">
        <v>0.75</v>
      </c>
      <c r="H80" s="105"/>
      <c r="I80" s="127">
        <v>882</v>
      </c>
      <c r="J80" s="10"/>
      <c r="K80" s="62">
        <v>170</v>
      </c>
      <c r="L80" s="63">
        <v>0.52</v>
      </c>
      <c r="M80" s="64">
        <f t="shared" si="9"/>
        <v>114.66000000000003</v>
      </c>
      <c r="N80" s="65">
        <v>170</v>
      </c>
      <c r="O80" s="66">
        <f t="shared" si="11"/>
        <v>0.1927437641723356</v>
      </c>
      <c r="P80" s="10"/>
      <c r="Q80" s="67">
        <f t="shared" si="10"/>
        <v>0</v>
      </c>
      <c r="R80" s="139">
        <f t="shared" si="12"/>
        <v>0</v>
      </c>
      <c r="S80" s="69" t="s">
        <v>29</v>
      </c>
      <c r="T80" s="10"/>
      <c r="U80" s="70">
        <v>170</v>
      </c>
      <c r="V80" s="70">
        <v>170</v>
      </c>
      <c r="W80" s="10"/>
      <c r="X80" s="10"/>
      <c r="Y80" s="10"/>
      <c r="Z80" s="10"/>
      <c r="AA80" s="10"/>
      <c r="AB80" s="10"/>
    </row>
    <row r="81" spans="1:28">
      <c r="A81" s="56" t="s">
        <v>112</v>
      </c>
      <c r="B81" s="57"/>
      <c r="C81" s="72" t="s">
        <v>58</v>
      </c>
      <c r="D81" s="58" t="s">
        <v>38</v>
      </c>
      <c r="E81" s="59">
        <v>0.75</v>
      </c>
      <c r="F81" s="138" t="s">
        <v>28</v>
      </c>
      <c r="G81" s="126">
        <v>0.85</v>
      </c>
      <c r="H81" s="105"/>
      <c r="I81" s="127">
        <v>47986</v>
      </c>
      <c r="J81" s="10" t="s">
        <v>32</v>
      </c>
      <c r="K81" s="62">
        <v>1871.4539999999997</v>
      </c>
      <c r="L81" s="63">
        <v>0.52</v>
      </c>
      <c r="M81" s="64">
        <f t="shared" si="9"/>
        <v>3742.9079999999994</v>
      </c>
      <c r="N81" s="65">
        <v>3742.9079999999994</v>
      </c>
      <c r="O81" s="66">
        <f t="shared" si="11"/>
        <v>7.7999999999999986E-2</v>
      </c>
      <c r="P81" s="10"/>
      <c r="Q81" s="67">
        <f t="shared" si="10"/>
        <v>1871.4539999999997</v>
      </c>
      <c r="R81" s="139">
        <f t="shared" si="12"/>
        <v>1</v>
      </c>
      <c r="S81" s="69" t="s">
        <v>44</v>
      </c>
      <c r="T81" s="10"/>
      <c r="U81" s="71">
        <v>1871</v>
      </c>
      <c r="V81" s="71">
        <v>1871</v>
      </c>
      <c r="W81" s="10"/>
      <c r="X81" s="10"/>
      <c r="Y81" s="10"/>
      <c r="Z81" s="10"/>
      <c r="AA81" s="10"/>
      <c r="AB81" s="10"/>
    </row>
    <row r="82" spans="1:28">
      <c r="A82" s="56" t="s">
        <v>113</v>
      </c>
      <c r="B82" s="57"/>
      <c r="C82" s="72" t="s">
        <v>27</v>
      </c>
      <c r="D82" s="58" t="s">
        <v>28</v>
      </c>
      <c r="E82" s="59">
        <v>0.85</v>
      </c>
      <c r="F82" s="138" t="s">
        <v>28</v>
      </c>
      <c r="G82" s="126">
        <v>0.85</v>
      </c>
      <c r="H82" s="105"/>
      <c r="I82" s="127">
        <v>52823</v>
      </c>
      <c r="J82" s="10"/>
      <c r="K82" s="62">
        <v>2534.4539999999997</v>
      </c>
      <c r="L82" s="63">
        <v>0.52</v>
      </c>
      <c r="M82" s="64">
        <f t="shared" si="9"/>
        <v>4120.1939999999995</v>
      </c>
      <c r="N82" s="65">
        <v>4120.1939999999995</v>
      </c>
      <c r="O82" s="66">
        <f t="shared" si="11"/>
        <v>7.7999999999999986E-2</v>
      </c>
      <c r="P82" s="10"/>
      <c r="Q82" s="67">
        <f t="shared" si="10"/>
        <v>1585.7399999999998</v>
      </c>
      <c r="R82" s="139">
        <f t="shared" si="12"/>
        <v>0.62567322192472219</v>
      </c>
      <c r="S82" s="69" t="s">
        <v>44</v>
      </c>
      <c r="T82" s="10"/>
      <c r="U82" s="71">
        <v>2081</v>
      </c>
      <c r="V82" s="71">
        <v>2534</v>
      </c>
      <c r="W82" s="10"/>
      <c r="X82" s="10"/>
      <c r="Y82" s="10"/>
      <c r="Z82" s="10"/>
      <c r="AA82" s="10"/>
      <c r="AB82" s="10"/>
    </row>
    <row r="83" spans="1:28">
      <c r="A83" s="56" t="s">
        <v>114</v>
      </c>
      <c r="B83" s="57"/>
      <c r="C83" s="72" t="s">
        <v>27</v>
      </c>
      <c r="D83" s="58" t="s">
        <v>82</v>
      </c>
      <c r="E83" s="59">
        <v>0</v>
      </c>
      <c r="F83" s="138" t="s">
        <v>78</v>
      </c>
      <c r="G83" s="126">
        <v>0.15</v>
      </c>
      <c r="H83" s="105"/>
      <c r="I83" s="127">
        <v>9651</v>
      </c>
      <c r="J83" s="10"/>
      <c r="K83" s="62">
        <v>3763.63</v>
      </c>
      <c r="L83" s="63">
        <v>0.52</v>
      </c>
      <c r="M83" s="64">
        <f t="shared" si="9"/>
        <v>4265.7420000000002</v>
      </c>
      <c r="N83" s="65">
        <v>4265.7420000000002</v>
      </c>
      <c r="O83" s="66">
        <f t="shared" si="11"/>
        <v>0.442</v>
      </c>
      <c r="P83" s="10"/>
      <c r="Q83" s="67">
        <f t="shared" si="10"/>
        <v>502.11200000000008</v>
      </c>
      <c r="R83" s="139">
        <f t="shared" si="12"/>
        <v>0.13341162654139754</v>
      </c>
      <c r="S83" s="69" t="s">
        <v>29</v>
      </c>
      <c r="T83" s="10"/>
      <c r="U83" s="71">
        <v>3764</v>
      </c>
      <c r="V83" s="71">
        <v>3764</v>
      </c>
      <c r="W83" s="10"/>
      <c r="X83" s="10"/>
      <c r="Y83" s="10"/>
      <c r="Z83" s="10"/>
      <c r="AA83" s="10"/>
      <c r="AB83" s="10"/>
    </row>
    <row r="84" spans="1:28">
      <c r="A84" s="56" t="s">
        <v>115</v>
      </c>
      <c r="B84" s="57"/>
      <c r="C84" s="72" t="s">
        <v>27</v>
      </c>
      <c r="D84" s="58" t="s">
        <v>38</v>
      </c>
      <c r="E84" s="59">
        <v>0.75</v>
      </c>
      <c r="F84" s="138" t="s">
        <v>28</v>
      </c>
      <c r="G84" s="126">
        <v>0.85</v>
      </c>
      <c r="H84" s="105"/>
      <c r="I84" s="127">
        <v>142047</v>
      </c>
      <c r="J84" s="10"/>
      <c r="K84" s="62">
        <v>10214.567999999999</v>
      </c>
      <c r="L84" s="63">
        <v>0.52</v>
      </c>
      <c r="M84" s="64">
        <f t="shared" si="9"/>
        <v>11079.666000000005</v>
      </c>
      <c r="N84" s="65">
        <v>11079.666000000005</v>
      </c>
      <c r="O84" s="66">
        <f t="shared" si="11"/>
        <v>7.8000000000000028E-2</v>
      </c>
      <c r="P84" s="10"/>
      <c r="Q84" s="67">
        <f t="shared" si="10"/>
        <v>865.09800000000541</v>
      </c>
      <c r="R84" s="139">
        <f t="shared" si="12"/>
        <v>8.4692568496289367E-2</v>
      </c>
      <c r="S84" s="69" t="s">
        <v>29</v>
      </c>
      <c r="T84" s="10"/>
      <c r="U84" s="71">
        <v>10215</v>
      </c>
      <c r="V84" s="71">
        <v>10215</v>
      </c>
      <c r="W84" s="10"/>
      <c r="X84" s="10"/>
      <c r="Y84" s="10"/>
      <c r="Z84" s="10"/>
      <c r="AA84" s="10"/>
      <c r="AB84" s="10"/>
    </row>
    <row r="85" spans="1:28">
      <c r="A85" s="56" t="s">
        <v>116</v>
      </c>
      <c r="B85" s="57"/>
      <c r="C85" s="72" t="s">
        <v>27</v>
      </c>
      <c r="D85" s="58" t="s">
        <v>38</v>
      </c>
      <c r="E85" s="59">
        <v>0.75</v>
      </c>
      <c r="F85" s="138" t="s">
        <v>28</v>
      </c>
      <c r="G85" s="126">
        <v>0.85</v>
      </c>
      <c r="H85" s="105"/>
      <c r="I85" s="127">
        <v>1963</v>
      </c>
      <c r="J85" s="10"/>
      <c r="K85" s="62">
        <v>170</v>
      </c>
      <c r="L85" s="63">
        <v>0.52</v>
      </c>
      <c r="M85" s="64">
        <f t="shared" si="9"/>
        <v>153.11400000000003</v>
      </c>
      <c r="N85" s="65">
        <v>170</v>
      </c>
      <c r="O85" s="66">
        <f t="shared" si="11"/>
        <v>8.6602139582272031E-2</v>
      </c>
      <c r="P85" s="10"/>
      <c r="Q85" s="67">
        <f t="shared" si="10"/>
        <v>0</v>
      </c>
      <c r="R85" s="139">
        <f t="shared" si="12"/>
        <v>0</v>
      </c>
      <c r="S85" s="69" t="s">
        <v>29</v>
      </c>
      <c r="T85" s="10"/>
      <c r="U85" s="70">
        <v>170</v>
      </c>
      <c r="V85" s="70">
        <v>170</v>
      </c>
      <c r="W85" s="10"/>
      <c r="X85" s="10"/>
      <c r="Y85" s="10"/>
      <c r="Z85" s="10"/>
      <c r="AA85" s="10"/>
      <c r="AB85" s="10"/>
    </row>
    <row r="86" spans="1:28">
      <c r="A86" s="56" t="s">
        <v>117</v>
      </c>
      <c r="B86" s="57"/>
      <c r="C86" s="72" t="s">
        <v>27</v>
      </c>
      <c r="D86" s="58" t="s">
        <v>38</v>
      </c>
      <c r="E86" s="59">
        <v>0.75</v>
      </c>
      <c r="F86" s="138" t="s">
        <v>38</v>
      </c>
      <c r="G86" s="126">
        <v>0.75</v>
      </c>
      <c r="H86" s="105"/>
      <c r="I86" s="140">
        <v>1291642</v>
      </c>
      <c r="J86" s="10"/>
      <c r="K86" s="62">
        <v>18451.29</v>
      </c>
      <c r="L86" s="63">
        <v>0.52</v>
      </c>
      <c r="M86" s="79">
        <f>(500000*L86)-(500000*L86)*$G86</f>
        <v>65000</v>
      </c>
      <c r="N86" s="145">
        <v>65000</v>
      </c>
      <c r="O86" s="66">
        <f t="shared" si="11"/>
        <v>5.0323541662473041E-2</v>
      </c>
      <c r="P86" s="10"/>
      <c r="Q86" s="142">
        <f t="shared" si="10"/>
        <v>46548.71</v>
      </c>
      <c r="R86" s="143">
        <f t="shared" si="12"/>
        <v>2.5227889215333992</v>
      </c>
      <c r="S86" s="144" t="s">
        <v>44</v>
      </c>
      <c r="T86" s="10"/>
      <c r="U86" s="71">
        <v>28968</v>
      </c>
      <c r="V86" s="71">
        <v>18451</v>
      </c>
      <c r="W86" s="10"/>
      <c r="X86" s="10"/>
      <c r="Y86" s="10"/>
      <c r="Z86" s="10"/>
      <c r="AA86" s="10"/>
      <c r="AB86" s="10"/>
    </row>
    <row r="87" spans="1:28">
      <c r="A87" s="56" t="s">
        <v>118</v>
      </c>
      <c r="B87" s="57"/>
      <c r="C87" s="58" t="s">
        <v>27</v>
      </c>
      <c r="D87" s="58" t="s">
        <v>82</v>
      </c>
      <c r="E87" s="59">
        <v>0</v>
      </c>
      <c r="F87" s="138" t="s">
        <v>82</v>
      </c>
      <c r="G87" s="126">
        <v>0</v>
      </c>
      <c r="H87" s="105"/>
      <c r="I87" s="127">
        <v>9040</v>
      </c>
      <c r="J87" s="10"/>
      <c r="K87" s="62">
        <v>4085.6400000000003</v>
      </c>
      <c r="L87" s="63">
        <v>0.52</v>
      </c>
      <c r="M87" s="64">
        <f t="shared" si="9"/>
        <v>4700.8</v>
      </c>
      <c r="N87" s="65">
        <v>4700.8</v>
      </c>
      <c r="O87" s="66">
        <f t="shared" si="11"/>
        <v>0.52</v>
      </c>
      <c r="P87" s="10"/>
      <c r="Q87" s="67">
        <f t="shared" si="10"/>
        <v>615.15999999999985</v>
      </c>
      <c r="R87" s="139">
        <f t="shared" si="12"/>
        <v>0.15056637393407149</v>
      </c>
      <c r="S87" s="69" t="s">
        <v>29</v>
      </c>
      <c r="T87" s="10"/>
      <c r="U87" s="71">
        <v>4086</v>
      </c>
      <c r="V87" s="71">
        <v>4086</v>
      </c>
      <c r="W87" s="10"/>
      <c r="X87" s="10"/>
      <c r="Y87" s="10"/>
      <c r="Z87" s="10"/>
      <c r="AA87" s="10"/>
      <c r="AB87" s="10"/>
    </row>
    <row r="88" spans="1:28">
      <c r="A88" s="56" t="s">
        <v>119</v>
      </c>
      <c r="B88" s="57"/>
      <c r="C88" s="58" t="s">
        <v>58</v>
      </c>
      <c r="D88" s="58" t="s">
        <v>38</v>
      </c>
      <c r="E88" s="59">
        <v>0.75</v>
      </c>
      <c r="F88" s="138" t="s">
        <v>28</v>
      </c>
      <c r="G88" s="126">
        <v>0.85</v>
      </c>
      <c r="H88" s="105"/>
      <c r="I88" s="127">
        <v>1173</v>
      </c>
      <c r="J88" s="10"/>
      <c r="K88" s="62">
        <v>85</v>
      </c>
      <c r="L88" s="63">
        <v>0.52</v>
      </c>
      <c r="M88" s="64">
        <f t="shared" si="9"/>
        <v>91.494000000000028</v>
      </c>
      <c r="N88" s="127">
        <v>85</v>
      </c>
      <c r="O88" s="66">
        <f t="shared" si="11"/>
        <v>7.2463768115942032E-2</v>
      </c>
      <c r="P88" s="10"/>
      <c r="Q88" s="67">
        <f t="shared" si="10"/>
        <v>0</v>
      </c>
      <c r="R88" s="139">
        <f t="shared" si="12"/>
        <v>0</v>
      </c>
      <c r="S88" s="69" t="s">
        <v>29</v>
      </c>
      <c r="T88" s="10"/>
      <c r="U88" s="70">
        <v>85</v>
      </c>
      <c r="V88" s="70">
        <v>85</v>
      </c>
      <c r="W88" s="10"/>
      <c r="X88" s="10"/>
      <c r="Y88" s="10"/>
      <c r="Z88" s="10"/>
      <c r="AA88" s="10"/>
      <c r="AB88" s="10"/>
    </row>
    <row r="89" spans="1:28">
      <c r="A89" s="56" t="s">
        <v>120</v>
      </c>
      <c r="B89" s="57"/>
      <c r="C89" s="58" t="s">
        <v>27</v>
      </c>
      <c r="D89" s="58" t="s">
        <v>38</v>
      </c>
      <c r="E89" s="59">
        <v>0.75</v>
      </c>
      <c r="F89" s="138" t="s">
        <v>38</v>
      </c>
      <c r="G89" s="126">
        <v>0.75</v>
      </c>
      <c r="H89" s="105"/>
      <c r="I89" s="127">
        <v>82830</v>
      </c>
      <c r="J89" s="10"/>
      <c r="K89" s="62">
        <v>9406.1500000000015</v>
      </c>
      <c r="L89" s="63">
        <v>0.52</v>
      </c>
      <c r="M89" s="64">
        <f t="shared" si="9"/>
        <v>10767.900000000001</v>
      </c>
      <c r="N89" s="65">
        <v>10767.900000000001</v>
      </c>
      <c r="O89" s="66">
        <f t="shared" si="11"/>
        <v>0.13</v>
      </c>
      <c r="P89" s="10"/>
      <c r="Q89" s="67">
        <f t="shared" si="10"/>
        <v>1361.75</v>
      </c>
      <c r="R89" s="139">
        <f t="shared" si="12"/>
        <v>0.14477230322714393</v>
      </c>
      <c r="S89" s="69" t="s">
        <v>29</v>
      </c>
      <c r="T89" s="10"/>
      <c r="U89" s="71">
        <v>7943</v>
      </c>
      <c r="V89" s="71">
        <v>9406</v>
      </c>
      <c r="W89" s="10"/>
      <c r="X89" s="10"/>
      <c r="Y89" s="10"/>
      <c r="Z89" s="10"/>
      <c r="AA89" s="10"/>
      <c r="AB89" s="10"/>
    </row>
    <row r="90" spans="1:28">
      <c r="A90" s="56" t="s">
        <v>121</v>
      </c>
      <c r="B90" s="57"/>
      <c r="C90" s="58" t="s">
        <v>27</v>
      </c>
      <c r="D90" s="58" t="s">
        <v>78</v>
      </c>
      <c r="E90" s="59">
        <v>0.15</v>
      </c>
      <c r="F90" s="138" t="s">
        <v>78</v>
      </c>
      <c r="G90" s="126">
        <v>0.15</v>
      </c>
      <c r="H90" s="105"/>
      <c r="I90" s="127">
        <v>12418</v>
      </c>
      <c r="J90" s="10"/>
      <c r="K90" s="62">
        <v>5757.4920000000002</v>
      </c>
      <c r="L90" s="63">
        <v>0.52</v>
      </c>
      <c r="M90" s="64">
        <f t="shared" si="9"/>
        <v>5488.7560000000003</v>
      </c>
      <c r="N90" s="65">
        <v>5488.7560000000003</v>
      </c>
      <c r="O90" s="66">
        <f t="shared" si="11"/>
        <v>0.442</v>
      </c>
      <c r="P90" s="10"/>
      <c r="Q90" s="67">
        <f t="shared" si="10"/>
        <v>-268.73599999999988</v>
      </c>
      <c r="R90" s="139">
        <f t="shared" si="12"/>
        <v>-4.6675879011208329E-2</v>
      </c>
      <c r="S90" s="69" t="s">
        <v>29</v>
      </c>
      <c r="T90" s="10"/>
      <c r="U90" s="71">
        <v>5757</v>
      </c>
      <c r="V90" s="71">
        <v>5757</v>
      </c>
      <c r="W90" s="10"/>
      <c r="X90" s="10"/>
      <c r="Y90" s="10"/>
      <c r="Z90" s="10"/>
      <c r="AA90" s="10"/>
      <c r="AB90" s="10"/>
    </row>
    <row r="91" spans="1:28">
      <c r="A91" s="56" t="s">
        <v>122</v>
      </c>
      <c r="B91" s="57"/>
      <c r="C91" s="72" t="s">
        <v>27</v>
      </c>
      <c r="D91" s="58" t="s">
        <v>31</v>
      </c>
      <c r="E91" s="59">
        <v>0.6</v>
      </c>
      <c r="F91" s="138" t="s">
        <v>31</v>
      </c>
      <c r="G91" s="126">
        <v>0.6</v>
      </c>
      <c r="H91" s="105"/>
      <c r="I91" s="127">
        <v>47375</v>
      </c>
      <c r="J91" s="10"/>
      <c r="K91" s="62">
        <v>4535.4400000000005</v>
      </c>
      <c r="L91" s="63">
        <v>0.52</v>
      </c>
      <c r="M91" s="64">
        <f t="shared" si="9"/>
        <v>9854</v>
      </c>
      <c r="N91" s="65">
        <v>9854</v>
      </c>
      <c r="O91" s="66">
        <f t="shared" si="11"/>
        <v>0.20799999999999999</v>
      </c>
      <c r="P91" s="10"/>
      <c r="Q91" s="67">
        <f t="shared" si="10"/>
        <v>5318.5599999999995</v>
      </c>
      <c r="R91" s="139">
        <f t="shared" si="12"/>
        <v>1.1726668195368033</v>
      </c>
      <c r="S91" s="69" t="s">
        <v>44</v>
      </c>
      <c r="T91" s="10"/>
      <c r="U91" s="71">
        <v>5590</v>
      </c>
      <c r="V91" s="71">
        <v>4535</v>
      </c>
      <c r="W91" s="10"/>
      <c r="X91" s="10"/>
      <c r="Y91" s="10"/>
      <c r="Z91" s="10"/>
      <c r="AA91" s="10"/>
      <c r="AB91" s="10"/>
    </row>
    <row r="92" spans="1:28">
      <c r="A92" s="56" t="s">
        <v>123</v>
      </c>
      <c r="B92" s="57"/>
      <c r="C92" s="58" t="s">
        <v>58</v>
      </c>
      <c r="D92" s="58" t="s">
        <v>31</v>
      </c>
      <c r="E92" s="59">
        <v>0.6</v>
      </c>
      <c r="F92" s="138" t="s">
        <v>31</v>
      </c>
      <c r="G92" s="126">
        <v>0.6</v>
      </c>
      <c r="H92" s="105"/>
      <c r="I92" s="127">
        <v>2238</v>
      </c>
      <c r="J92" s="10"/>
      <c r="K92" s="62">
        <v>232.75200000000001</v>
      </c>
      <c r="L92" s="63">
        <v>0.52</v>
      </c>
      <c r="M92" s="64">
        <f t="shared" si="9"/>
        <v>465.50400000000002</v>
      </c>
      <c r="N92" s="65">
        <v>465.50400000000002</v>
      </c>
      <c r="O92" s="66">
        <f t="shared" si="11"/>
        <v>0.20800000000000002</v>
      </c>
      <c r="P92" s="10"/>
      <c r="Q92" s="67">
        <f t="shared" si="10"/>
        <v>232.75200000000001</v>
      </c>
      <c r="R92" s="139">
        <f t="shared" si="12"/>
        <v>1</v>
      </c>
      <c r="S92" s="69" t="s">
        <v>44</v>
      </c>
      <c r="T92" s="10"/>
      <c r="U92" s="70">
        <v>233</v>
      </c>
      <c r="V92" s="70">
        <v>233</v>
      </c>
      <c r="W92" s="10"/>
      <c r="X92" s="10"/>
      <c r="Y92" s="10"/>
      <c r="Z92" s="10"/>
      <c r="AA92" s="10"/>
      <c r="AB92" s="10"/>
    </row>
    <row r="93" spans="1:28">
      <c r="A93" s="10"/>
      <c r="B93" s="260"/>
      <c r="C93" s="260"/>
      <c r="D93" s="105"/>
      <c r="E93" s="32"/>
      <c r="F93" s="105"/>
      <c r="G93" s="32"/>
      <c r="H93" s="105"/>
      <c r="I93" s="134"/>
      <c r="J93" s="10"/>
      <c r="K93" s="53"/>
      <c r="L93" s="32"/>
      <c r="M93" s="34"/>
      <c r="N93" s="35"/>
      <c r="O93" s="146"/>
      <c r="P93" s="260"/>
      <c r="Q93" s="260"/>
      <c r="R93" s="32"/>
      <c r="S93" s="109"/>
      <c r="T93" s="10"/>
      <c r="U93" s="38"/>
      <c r="V93" s="38"/>
      <c r="W93" s="10"/>
      <c r="X93" s="10"/>
      <c r="Y93" s="10"/>
      <c r="Z93" s="10"/>
      <c r="AA93" s="10"/>
      <c r="AB93" s="10"/>
    </row>
    <row r="94" spans="1:28">
      <c r="A94" s="110" t="s">
        <v>124</v>
      </c>
      <c r="B94" s="10"/>
      <c r="C94" s="56"/>
      <c r="D94" s="56"/>
      <c r="E94" s="63"/>
      <c r="F94" s="56"/>
      <c r="G94" s="63"/>
      <c r="H94" s="10"/>
      <c r="I94" s="111">
        <f>SUM(I67:I92)</f>
        <v>4530925</v>
      </c>
      <c r="J94" s="10"/>
      <c r="K94" s="111">
        <f>SUM(K67:K92)</f>
        <v>225180.38</v>
      </c>
      <c r="L94" s="147">
        <v>0.52</v>
      </c>
      <c r="M94" s="113">
        <f>SUM(M67:M92)</f>
        <v>295084.53000000003</v>
      </c>
      <c r="N94" s="111">
        <f>SUM(N67:N92)</f>
        <v>295206.27199999994</v>
      </c>
      <c r="O94" s="115">
        <f t="shared" si="11"/>
        <v>6.5153643461324115E-2</v>
      </c>
      <c r="P94" s="116"/>
      <c r="Q94" s="117">
        <f>N94-K94</f>
        <v>70025.891999999934</v>
      </c>
      <c r="R94" s="136">
        <f>Q94/K94</f>
        <v>0.31097687995730328</v>
      </c>
      <c r="S94" s="119"/>
      <c r="T94" s="10"/>
      <c r="U94" s="120">
        <v>212757</v>
      </c>
      <c r="V94" s="120">
        <v>225180</v>
      </c>
      <c r="W94" s="121"/>
      <c r="X94" s="10"/>
      <c r="Y94" s="122" t="s">
        <v>73</v>
      </c>
      <c r="Z94" s="123"/>
      <c r="AA94" s="123" t="s">
        <v>74</v>
      </c>
      <c r="AB94" s="123"/>
    </row>
    <row r="95" spans="1:28">
      <c r="A95" s="10"/>
      <c r="B95" s="10"/>
      <c r="C95" s="10"/>
      <c r="D95" s="10"/>
      <c r="E95" s="32"/>
      <c r="F95" s="10"/>
      <c r="G95" s="32"/>
      <c r="H95" s="10"/>
      <c r="I95" s="134"/>
      <c r="J95" s="31"/>
      <c r="K95" s="15"/>
      <c r="L95" s="32"/>
      <c r="M95" s="34"/>
      <c r="N95" s="35"/>
      <c r="O95" s="32"/>
      <c r="P95" s="10"/>
      <c r="Q95" s="32"/>
      <c r="R95" s="32"/>
      <c r="S95" s="137"/>
      <c r="T95" s="10"/>
      <c r="U95" s="38"/>
      <c r="V95" s="38"/>
      <c r="W95" s="10"/>
      <c r="X95" s="10"/>
      <c r="Y95" s="10"/>
      <c r="Z95" s="10"/>
      <c r="AA95" s="10"/>
      <c r="AB95" s="10"/>
    </row>
    <row r="96" spans="1:28">
      <c r="A96" s="40" t="s">
        <v>125</v>
      </c>
      <c r="B96" s="105"/>
      <c r="C96" s="40"/>
      <c r="D96" s="105"/>
      <c r="E96" s="32"/>
      <c r="F96" s="105"/>
      <c r="G96" s="32"/>
      <c r="H96" s="10"/>
      <c r="I96" s="134"/>
      <c r="J96" s="10"/>
      <c r="K96" s="15"/>
      <c r="L96" s="32"/>
      <c r="M96" s="34"/>
      <c r="N96" s="35"/>
      <c r="O96" s="32"/>
      <c r="P96" s="105"/>
      <c r="Q96" s="32"/>
      <c r="R96" s="32"/>
      <c r="S96" s="109"/>
      <c r="T96" s="105"/>
      <c r="U96" s="38"/>
      <c r="V96" s="38"/>
      <c r="W96" s="105"/>
      <c r="X96" s="105"/>
      <c r="Y96" s="105"/>
      <c r="Z96" s="105"/>
      <c r="AA96" s="105"/>
      <c r="AB96" s="105"/>
    </row>
    <row r="97" spans="1:28">
      <c r="A97" s="56" t="s">
        <v>126</v>
      </c>
      <c r="B97" s="105"/>
      <c r="C97" s="72" t="s">
        <v>58</v>
      </c>
      <c r="D97" s="58" t="s">
        <v>31</v>
      </c>
      <c r="E97" s="124">
        <v>0.6</v>
      </c>
      <c r="F97" s="125" t="s">
        <v>31</v>
      </c>
      <c r="G97" s="126">
        <v>0.6</v>
      </c>
      <c r="H97" s="10"/>
      <c r="I97" s="127">
        <v>254</v>
      </c>
      <c r="J97" s="10"/>
      <c r="K97" s="65">
        <v>85</v>
      </c>
      <c r="L97" s="63">
        <v>0.52</v>
      </c>
      <c r="M97" s="64">
        <f t="shared" ref="M97:M138" si="13">(I97*L97)-(I97*L97)*$G97</f>
        <v>52.832000000000008</v>
      </c>
      <c r="N97" s="148">
        <v>85</v>
      </c>
      <c r="O97" s="66">
        <f t="shared" ref="O97:O138" si="14">N97/I97</f>
        <v>0.3346456692913386</v>
      </c>
      <c r="P97" s="10"/>
      <c r="Q97" s="67">
        <f t="shared" ref="Q97:Q138" si="15">N97-K97</f>
        <v>0</v>
      </c>
      <c r="R97" s="139">
        <f>Q97/K97</f>
        <v>0</v>
      </c>
      <c r="S97" s="69" t="s">
        <v>29</v>
      </c>
      <c r="T97" s="105"/>
      <c r="U97" s="70" t="s">
        <v>127</v>
      </c>
      <c r="V97" s="70">
        <v>85</v>
      </c>
      <c r="W97" s="105"/>
      <c r="X97" s="105"/>
      <c r="Y97" s="105"/>
      <c r="Z97" s="105"/>
      <c r="AA97" s="105"/>
      <c r="AB97" s="105"/>
    </row>
    <row r="98" spans="1:28">
      <c r="A98" s="56" t="s">
        <v>128</v>
      </c>
      <c r="B98" s="57"/>
      <c r="C98" s="58" t="s">
        <v>27</v>
      </c>
      <c r="D98" s="58" t="s">
        <v>38</v>
      </c>
      <c r="E98" s="124">
        <v>0.75</v>
      </c>
      <c r="F98" s="125" t="s">
        <v>31</v>
      </c>
      <c r="G98" s="126">
        <v>0.6</v>
      </c>
      <c r="H98" s="10"/>
      <c r="I98" s="127">
        <v>1121</v>
      </c>
      <c r="J98" s="10"/>
      <c r="K98" s="145">
        <v>170</v>
      </c>
      <c r="L98" s="63">
        <v>0.52</v>
      </c>
      <c r="M98" s="64">
        <f t="shared" si="13"/>
        <v>233.16800000000006</v>
      </c>
      <c r="N98" s="148">
        <v>233.16800000000006</v>
      </c>
      <c r="O98" s="66">
        <f t="shared" si="14"/>
        <v>0.20800000000000005</v>
      </c>
      <c r="P98" s="10"/>
      <c r="Q98" s="67">
        <f t="shared" si="15"/>
        <v>63.168000000000063</v>
      </c>
      <c r="R98" s="139">
        <f t="shared" ref="R98:R137" si="16">Q98/K98</f>
        <v>0.37157647058823567</v>
      </c>
      <c r="S98" s="69" t="s">
        <v>29</v>
      </c>
      <c r="T98" s="10"/>
      <c r="U98" s="70">
        <v>170</v>
      </c>
      <c r="V98" s="70">
        <v>170</v>
      </c>
      <c r="W98" s="10"/>
      <c r="X98" s="10"/>
      <c r="Y98" s="10"/>
      <c r="Z98" s="10"/>
      <c r="AA98" s="10"/>
      <c r="AB98" s="10"/>
    </row>
    <row r="99" spans="1:28">
      <c r="A99" s="56" t="s">
        <v>129</v>
      </c>
      <c r="B99" s="57"/>
      <c r="C99" s="58" t="s">
        <v>27</v>
      </c>
      <c r="D99" s="58" t="s">
        <v>82</v>
      </c>
      <c r="E99" s="124">
        <v>0</v>
      </c>
      <c r="F99" s="125" t="s">
        <v>82</v>
      </c>
      <c r="G99" s="126">
        <v>0</v>
      </c>
      <c r="H99" s="10"/>
      <c r="I99" s="127">
        <v>13746</v>
      </c>
      <c r="J99" s="10"/>
      <c r="K99" s="145">
        <v>5318.56</v>
      </c>
      <c r="L99" s="63">
        <v>0.52</v>
      </c>
      <c r="M99" s="64">
        <f t="shared" si="13"/>
        <v>7147.92</v>
      </c>
      <c r="N99" s="148">
        <v>7147.92</v>
      </c>
      <c r="O99" s="66">
        <f t="shared" si="14"/>
        <v>0.52</v>
      </c>
      <c r="P99" s="10"/>
      <c r="Q99" s="67">
        <f t="shared" si="15"/>
        <v>1829.3599999999997</v>
      </c>
      <c r="R99" s="139">
        <f t="shared" si="16"/>
        <v>0.34395776300351966</v>
      </c>
      <c r="S99" s="69" t="s">
        <v>44</v>
      </c>
      <c r="T99" s="10"/>
      <c r="U99" s="71">
        <v>4639</v>
      </c>
      <c r="V99" s="71">
        <v>5319</v>
      </c>
      <c r="W99" s="10"/>
      <c r="X99" s="10"/>
      <c r="Y99" s="10"/>
      <c r="Z99" s="10"/>
      <c r="AA99" s="10"/>
      <c r="AB99" s="10"/>
    </row>
    <row r="100" spans="1:28">
      <c r="A100" s="56" t="s">
        <v>130</v>
      </c>
      <c r="B100" s="57"/>
      <c r="C100" s="58" t="s">
        <v>27</v>
      </c>
      <c r="D100" s="58" t="s">
        <v>38</v>
      </c>
      <c r="E100" s="124">
        <v>0.75</v>
      </c>
      <c r="F100" s="125" t="s">
        <v>31</v>
      </c>
      <c r="G100" s="126">
        <v>0.6</v>
      </c>
      <c r="H100" s="10"/>
      <c r="I100" s="127">
        <v>238</v>
      </c>
      <c r="J100" s="10"/>
      <c r="K100" s="145">
        <v>178.048</v>
      </c>
      <c r="L100" s="63">
        <v>0.52</v>
      </c>
      <c r="M100" s="64">
        <f t="shared" si="13"/>
        <v>49.504000000000005</v>
      </c>
      <c r="N100" s="148">
        <v>170</v>
      </c>
      <c r="O100" s="66">
        <f t="shared" si="14"/>
        <v>0.7142857142857143</v>
      </c>
      <c r="P100" s="10"/>
      <c r="Q100" s="67">
        <f t="shared" si="15"/>
        <v>-8.0480000000000018</v>
      </c>
      <c r="R100" s="139">
        <f t="shared" si="16"/>
        <v>-4.5201294033069744E-2</v>
      </c>
      <c r="S100" s="69" t="s">
        <v>29</v>
      </c>
      <c r="T100" s="10"/>
      <c r="U100" s="70">
        <v>178</v>
      </c>
      <c r="V100" s="70">
        <v>178</v>
      </c>
      <c r="W100" s="10"/>
      <c r="X100" s="10"/>
      <c r="Y100" s="10"/>
      <c r="Z100" s="10"/>
      <c r="AA100" s="10"/>
      <c r="AB100" s="10"/>
    </row>
    <row r="101" spans="1:28">
      <c r="A101" s="56" t="s">
        <v>131</v>
      </c>
      <c r="B101" s="57"/>
      <c r="C101" s="58" t="s">
        <v>27</v>
      </c>
      <c r="D101" s="58" t="s">
        <v>31</v>
      </c>
      <c r="E101" s="124">
        <v>0.6</v>
      </c>
      <c r="F101" s="125" t="s">
        <v>31</v>
      </c>
      <c r="G101" s="126">
        <v>0.6</v>
      </c>
      <c r="H101" s="10"/>
      <c r="I101" s="127">
        <v>187</v>
      </c>
      <c r="J101" s="10"/>
      <c r="K101" s="145">
        <v>170</v>
      </c>
      <c r="L101" s="63">
        <v>0.52</v>
      </c>
      <c r="M101" s="64">
        <f t="shared" si="13"/>
        <v>38.896000000000008</v>
      </c>
      <c r="N101" s="148">
        <v>170</v>
      </c>
      <c r="O101" s="66">
        <f t="shared" si="14"/>
        <v>0.90909090909090906</v>
      </c>
      <c r="P101" s="10"/>
      <c r="Q101" s="67">
        <f t="shared" si="15"/>
        <v>0</v>
      </c>
      <c r="R101" s="139">
        <f t="shared" si="16"/>
        <v>0</v>
      </c>
      <c r="S101" s="69" t="s">
        <v>29</v>
      </c>
      <c r="T101" s="10"/>
      <c r="U101" s="70">
        <v>170</v>
      </c>
      <c r="V101" s="70">
        <v>170</v>
      </c>
      <c r="W101" s="10"/>
      <c r="X101" s="10"/>
      <c r="Y101" s="10"/>
      <c r="Z101" s="10"/>
      <c r="AA101" s="10"/>
      <c r="AB101" s="10"/>
    </row>
    <row r="102" spans="1:28">
      <c r="A102" s="56" t="s">
        <v>132</v>
      </c>
      <c r="B102" s="57"/>
      <c r="C102" s="58" t="s">
        <v>27</v>
      </c>
      <c r="D102" s="58" t="s">
        <v>82</v>
      </c>
      <c r="E102" s="124">
        <v>0</v>
      </c>
      <c r="F102" s="125" t="s">
        <v>82</v>
      </c>
      <c r="G102" s="126">
        <v>0</v>
      </c>
      <c r="H102" s="10"/>
      <c r="I102" s="127">
        <v>70899</v>
      </c>
      <c r="J102" s="10"/>
      <c r="K102" s="145">
        <v>36152.480000000003</v>
      </c>
      <c r="L102" s="63">
        <v>0.52</v>
      </c>
      <c r="M102" s="64">
        <f t="shared" si="13"/>
        <v>36867.480000000003</v>
      </c>
      <c r="N102" s="148">
        <v>36867.480000000003</v>
      </c>
      <c r="O102" s="66">
        <f t="shared" si="14"/>
        <v>0.52</v>
      </c>
      <c r="P102" s="10"/>
      <c r="Q102" s="67">
        <f t="shared" si="15"/>
        <v>715</v>
      </c>
      <c r="R102" s="139">
        <f t="shared" si="16"/>
        <v>1.9777343075772395E-2</v>
      </c>
      <c r="S102" s="69" t="s">
        <v>29</v>
      </c>
      <c r="T102" s="10"/>
      <c r="U102" s="71">
        <v>31842</v>
      </c>
      <c r="V102" s="71">
        <v>36152</v>
      </c>
      <c r="W102" s="10"/>
      <c r="X102" s="10"/>
      <c r="Y102" s="10"/>
      <c r="Z102" s="10"/>
      <c r="AA102" s="10"/>
      <c r="AB102" s="10"/>
    </row>
    <row r="103" spans="1:28">
      <c r="A103" s="56" t="s">
        <v>133</v>
      </c>
      <c r="B103" s="57"/>
      <c r="C103" s="58" t="s">
        <v>27</v>
      </c>
      <c r="D103" s="58" t="s">
        <v>38</v>
      </c>
      <c r="E103" s="124">
        <v>0.75</v>
      </c>
      <c r="F103" s="125" t="s">
        <v>38</v>
      </c>
      <c r="G103" s="124">
        <v>0.75</v>
      </c>
      <c r="H103" s="10"/>
      <c r="I103" s="127">
        <v>1646</v>
      </c>
      <c r="J103" s="10"/>
      <c r="K103" s="145">
        <v>682.01</v>
      </c>
      <c r="L103" s="63">
        <v>0.52</v>
      </c>
      <c r="M103" s="64">
        <f t="shared" si="13"/>
        <v>213.98000000000002</v>
      </c>
      <c r="N103" s="65">
        <v>855.92000000000007</v>
      </c>
      <c r="O103" s="66">
        <f t="shared" si="14"/>
        <v>0.52</v>
      </c>
      <c r="P103" s="10"/>
      <c r="Q103" s="67">
        <f t="shared" si="15"/>
        <v>173.91000000000008</v>
      </c>
      <c r="R103" s="139">
        <f t="shared" si="16"/>
        <v>0.25499626105189088</v>
      </c>
      <c r="S103" s="69" t="s">
        <v>29</v>
      </c>
      <c r="T103" s="10"/>
      <c r="U103" s="71"/>
      <c r="V103" s="71"/>
      <c r="W103" s="10"/>
      <c r="X103" s="10"/>
      <c r="Y103" s="10"/>
      <c r="Z103" s="10"/>
      <c r="AA103" s="10"/>
      <c r="AB103" s="10"/>
    </row>
    <row r="104" spans="1:28">
      <c r="A104" s="56" t="s">
        <v>134</v>
      </c>
      <c r="B104" s="57"/>
      <c r="C104" s="58" t="s">
        <v>27</v>
      </c>
      <c r="D104" s="58" t="s">
        <v>78</v>
      </c>
      <c r="E104" s="124">
        <v>0.15</v>
      </c>
      <c r="F104" s="125" t="s">
        <v>78</v>
      </c>
      <c r="G104" s="126">
        <v>0.15</v>
      </c>
      <c r="H104" s="10"/>
      <c r="I104" s="127">
        <v>1025</v>
      </c>
      <c r="J104" s="10"/>
      <c r="K104" s="149">
        <v>390.28600000000006</v>
      </c>
      <c r="L104" s="63">
        <v>0.52</v>
      </c>
      <c r="M104" s="64">
        <f t="shared" si="13"/>
        <v>453.05</v>
      </c>
      <c r="N104" s="148">
        <v>453.05</v>
      </c>
      <c r="O104" s="66">
        <f t="shared" si="14"/>
        <v>0.442</v>
      </c>
      <c r="P104" s="10"/>
      <c r="Q104" s="67">
        <f t="shared" si="15"/>
        <v>62.763999999999953</v>
      </c>
      <c r="R104" s="139">
        <f t="shared" si="16"/>
        <v>0.16081540203850495</v>
      </c>
      <c r="S104" s="69" t="s">
        <v>29</v>
      </c>
      <c r="T104" s="10"/>
      <c r="U104" s="70">
        <v>390</v>
      </c>
      <c r="V104" s="70">
        <v>390</v>
      </c>
      <c r="W104" s="10"/>
      <c r="X104" s="10"/>
      <c r="Y104" s="10"/>
      <c r="Z104" s="10"/>
      <c r="AA104" s="10"/>
      <c r="AB104" s="10"/>
    </row>
    <row r="105" spans="1:28">
      <c r="A105" s="56" t="s">
        <v>135</v>
      </c>
      <c r="B105" s="57"/>
      <c r="C105" s="58" t="s">
        <v>27</v>
      </c>
      <c r="D105" s="58" t="s">
        <v>78</v>
      </c>
      <c r="E105" s="124">
        <v>0.15</v>
      </c>
      <c r="F105" s="125" t="s">
        <v>78</v>
      </c>
      <c r="G105" s="126">
        <v>0.15</v>
      </c>
      <c r="H105" s="10"/>
      <c r="I105" s="127">
        <v>34531</v>
      </c>
      <c r="J105" s="10"/>
      <c r="K105" s="145">
        <v>15262.701999999999</v>
      </c>
      <c r="L105" s="63">
        <v>0.52</v>
      </c>
      <c r="M105" s="64">
        <f t="shared" si="13"/>
        <v>15262.701999999999</v>
      </c>
      <c r="N105" s="148">
        <v>15262.701999999999</v>
      </c>
      <c r="O105" s="66">
        <f t="shared" si="14"/>
        <v>0.442</v>
      </c>
      <c r="P105" s="10"/>
      <c r="Q105" s="67">
        <f t="shared" si="15"/>
        <v>0</v>
      </c>
      <c r="R105" s="139">
        <f t="shared" si="16"/>
        <v>0</v>
      </c>
      <c r="S105" s="69" t="s">
        <v>29</v>
      </c>
      <c r="T105" s="10"/>
      <c r="U105" s="71">
        <v>13379</v>
      </c>
      <c r="V105" s="71">
        <v>15263</v>
      </c>
      <c r="W105" s="10"/>
      <c r="X105" s="10"/>
      <c r="Y105" s="10"/>
      <c r="Z105" s="10"/>
      <c r="AA105" s="10"/>
      <c r="AB105" s="10"/>
    </row>
    <row r="106" spans="1:28">
      <c r="A106" s="56" t="s">
        <v>136</v>
      </c>
      <c r="B106" s="57"/>
      <c r="C106" s="58" t="s">
        <v>27</v>
      </c>
      <c r="D106" s="58" t="s">
        <v>82</v>
      </c>
      <c r="E106" s="124">
        <v>0</v>
      </c>
      <c r="F106" s="125" t="s">
        <v>82</v>
      </c>
      <c r="G106" s="126">
        <v>0</v>
      </c>
      <c r="H106" s="10"/>
      <c r="I106" s="127">
        <v>16947</v>
      </c>
      <c r="J106" s="10"/>
      <c r="K106" s="145">
        <v>9428.64</v>
      </c>
      <c r="L106" s="63">
        <v>0.52</v>
      </c>
      <c r="M106" s="64">
        <f t="shared" si="13"/>
        <v>8812.44</v>
      </c>
      <c r="N106" s="148">
        <v>8812.44</v>
      </c>
      <c r="O106" s="66">
        <f t="shared" si="14"/>
        <v>0.52</v>
      </c>
      <c r="P106" s="10"/>
      <c r="Q106" s="67">
        <f t="shared" si="15"/>
        <v>-616.19999999999891</v>
      </c>
      <c r="R106" s="139">
        <f t="shared" si="16"/>
        <v>-6.5354070152216961E-2</v>
      </c>
      <c r="S106" s="69" t="s">
        <v>29</v>
      </c>
      <c r="T106" s="10"/>
      <c r="U106" s="71">
        <v>8592</v>
      </c>
      <c r="V106" s="71">
        <v>9429</v>
      </c>
      <c r="W106" s="10"/>
      <c r="X106" s="10"/>
      <c r="Y106" s="10"/>
      <c r="Z106" s="10"/>
      <c r="AA106" s="10"/>
      <c r="AB106" s="10"/>
    </row>
    <row r="107" spans="1:28">
      <c r="A107" s="56" t="s">
        <v>137</v>
      </c>
      <c r="B107" s="57"/>
      <c r="C107" s="58" t="s">
        <v>27</v>
      </c>
      <c r="D107" s="58" t="s">
        <v>78</v>
      </c>
      <c r="E107" s="124">
        <v>0.15</v>
      </c>
      <c r="F107" s="125" t="s">
        <v>78</v>
      </c>
      <c r="G107" s="126">
        <v>0.15</v>
      </c>
      <c r="H107" s="10"/>
      <c r="I107" s="127">
        <v>728</v>
      </c>
      <c r="J107" s="10"/>
      <c r="K107" s="145">
        <v>317.35599999999999</v>
      </c>
      <c r="L107" s="63">
        <v>0.52</v>
      </c>
      <c r="M107" s="64">
        <f t="shared" si="13"/>
        <v>321.77600000000001</v>
      </c>
      <c r="N107" s="148">
        <v>321.77600000000001</v>
      </c>
      <c r="O107" s="66">
        <f t="shared" si="14"/>
        <v>0.442</v>
      </c>
      <c r="P107" s="10"/>
      <c r="Q107" s="67">
        <f t="shared" si="15"/>
        <v>4.4200000000000159</v>
      </c>
      <c r="R107" s="139">
        <f t="shared" si="16"/>
        <v>1.3927576601671359E-2</v>
      </c>
      <c r="S107" s="69" t="s">
        <v>29</v>
      </c>
      <c r="T107" s="10"/>
      <c r="U107" s="70">
        <v>291</v>
      </c>
      <c r="V107" s="70">
        <v>317</v>
      </c>
      <c r="W107" s="10"/>
      <c r="X107" s="10"/>
      <c r="Y107" s="10"/>
      <c r="Z107" s="10"/>
      <c r="AA107" s="10"/>
      <c r="AB107" s="10"/>
    </row>
    <row r="108" spans="1:28">
      <c r="A108" s="56" t="s">
        <v>138</v>
      </c>
      <c r="B108" s="57"/>
      <c r="C108" s="58" t="s">
        <v>27</v>
      </c>
      <c r="D108" s="58" t="s">
        <v>82</v>
      </c>
      <c r="E108" s="124">
        <v>0</v>
      </c>
      <c r="F108" s="125" t="s">
        <v>82</v>
      </c>
      <c r="G108" s="126">
        <v>0</v>
      </c>
      <c r="H108" s="10"/>
      <c r="I108" s="127">
        <v>28746</v>
      </c>
      <c r="J108" s="10"/>
      <c r="K108" s="145">
        <v>15588.04</v>
      </c>
      <c r="L108" s="63">
        <v>0.52</v>
      </c>
      <c r="M108" s="64">
        <f t="shared" si="13"/>
        <v>14947.92</v>
      </c>
      <c r="N108" s="148">
        <v>14947.92</v>
      </c>
      <c r="O108" s="66">
        <f t="shared" si="14"/>
        <v>0.52</v>
      </c>
      <c r="P108" s="10"/>
      <c r="Q108" s="67">
        <f t="shared" si="15"/>
        <v>-640.1200000000008</v>
      </c>
      <c r="R108" s="139">
        <f t="shared" si="16"/>
        <v>-4.1064816359208778E-2</v>
      </c>
      <c r="S108" s="69" t="s">
        <v>29</v>
      </c>
      <c r="T108" s="10"/>
      <c r="U108" s="71">
        <v>15588</v>
      </c>
      <c r="V108" s="71">
        <v>15588</v>
      </c>
      <c r="W108" s="10"/>
      <c r="X108" s="10"/>
      <c r="Y108" s="10"/>
      <c r="Z108" s="10"/>
      <c r="AA108" s="10"/>
      <c r="AB108" s="10"/>
    </row>
    <row r="109" spans="1:28">
      <c r="A109" s="56" t="s">
        <v>139</v>
      </c>
      <c r="B109" s="57"/>
      <c r="C109" s="58" t="s">
        <v>27</v>
      </c>
      <c r="D109" s="58" t="s">
        <v>82</v>
      </c>
      <c r="E109" s="124">
        <v>0</v>
      </c>
      <c r="F109" s="125" t="s">
        <v>78</v>
      </c>
      <c r="G109" s="126">
        <v>0.15</v>
      </c>
      <c r="H109" s="10"/>
      <c r="I109" s="127">
        <v>102137</v>
      </c>
      <c r="J109" s="10"/>
      <c r="K109" s="145">
        <v>46885.15</v>
      </c>
      <c r="L109" s="63">
        <v>0.52</v>
      </c>
      <c r="M109" s="64">
        <f t="shared" si="13"/>
        <v>45144.554000000004</v>
      </c>
      <c r="N109" s="65">
        <v>45144.554000000004</v>
      </c>
      <c r="O109" s="66">
        <f t="shared" si="14"/>
        <v>0.44200000000000006</v>
      </c>
      <c r="P109" s="10"/>
      <c r="Q109" s="67">
        <f t="shared" si="15"/>
        <v>-1740.5959999999977</v>
      </c>
      <c r="R109" s="139">
        <f t="shared" si="16"/>
        <v>-3.7124675936837097E-2</v>
      </c>
      <c r="S109" s="69" t="s">
        <v>29</v>
      </c>
      <c r="T109" s="10"/>
      <c r="U109" s="71">
        <v>36472</v>
      </c>
      <c r="V109" s="71">
        <v>46885</v>
      </c>
      <c r="W109" s="10"/>
      <c r="X109" s="10"/>
      <c r="Y109" s="10"/>
      <c r="Z109" s="10"/>
      <c r="AA109" s="10"/>
      <c r="AB109" s="10"/>
    </row>
    <row r="110" spans="1:28">
      <c r="A110" s="56" t="s">
        <v>140</v>
      </c>
      <c r="B110" s="57"/>
      <c r="C110" s="58" t="s">
        <v>27</v>
      </c>
      <c r="D110" s="58" t="s">
        <v>31</v>
      </c>
      <c r="E110" s="124">
        <v>0.6</v>
      </c>
      <c r="F110" s="125" t="s">
        <v>31</v>
      </c>
      <c r="G110" s="126">
        <v>0.6</v>
      </c>
      <c r="H110" s="10"/>
      <c r="I110" s="127">
        <v>215</v>
      </c>
      <c r="J110" s="10"/>
      <c r="K110" s="145">
        <v>170</v>
      </c>
      <c r="L110" s="63">
        <v>0.52</v>
      </c>
      <c r="M110" s="64">
        <f t="shared" si="13"/>
        <v>44.72</v>
      </c>
      <c r="N110" s="148">
        <v>170</v>
      </c>
      <c r="O110" s="66">
        <f t="shared" si="14"/>
        <v>0.79069767441860461</v>
      </c>
      <c r="P110" s="10"/>
      <c r="Q110" s="67">
        <f t="shared" si="15"/>
        <v>0</v>
      </c>
      <c r="R110" s="139">
        <f t="shared" si="16"/>
        <v>0</v>
      </c>
      <c r="S110" s="69" t="s">
        <v>29</v>
      </c>
      <c r="T110" s="10"/>
      <c r="U110" s="70">
        <v>170</v>
      </c>
      <c r="V110" s="70">
        <v>170</v>
      </c>
      <c r="W110" s="10"/>
      <c r="X110" s="10"/>
      <c r="Y110" s="10"/>
      <c r="Z110" s="10"/>
      <c r="AA110" s="10"/>
      <c r="AB110" s="10"/>
    </row>
    <row r="111" spans="1:28">
      <c r="A111" s="56" t="s">
        <v>141</v>
      </c>
      <c r="B111" s="57"/>
      <c r="C111" s="58" t="s">
        <v>27</v>
      </c>
      <c r="D111" s="58" t="s">
        <v>82</v>
      </c>
      <c r="E111" s="124">
        <v>0</v>
      </c>
      <c r="F111" s="125" t="s">
        <v>82</v>
      </c>
      <c r="G111" s="126">
        <v>0</v>
      </c>
      <c r="H111" s="10"/>
      <c r="I111" s="127">
        <v>38454</v>
      </c>
      <c r="J111" s="10"/>
      <c r="K111" s="145">
        <v>19113.12</v>
      </c>
      <c r="L111" s="63">
        <v>0.52</v>
      </c>
      <c r="M111" s="64">
        <f t="shared" si="13"/>
        <v>19996.080000000002</v>
      </c>
      <c r="N111" s="148">
        <v>19996.080000000002</v>
      </c>
      <c r="O111" s="66">
        <f t="shared" si="14"/>
        <v>0.52</v>
      </c>
      <c r="P111" s="10"/>
      <c r="Q111" s="67">
        <f t="shared" si="15"/>
        <v>882.96000000000276</v>
      </c>
      <c r="R111" s="139">
        <f t="shared" si="16"/>
        <v>4.6196539340515978E-2</v>
      </c>
      <c r="S111" s="69" t="s">
        <v>29</v>
      </c>
      <c r="T111" s="10"/>
      <c r="U111" s="71">
        <v>15597</v>
      </c>
      <c r="V111" s="71">
        <v>19113</v>
      </c>
      <c r="W111" s="10"/>
      <c r="X111" s="10"/>
      <c r="Y111" s="10"/>
      <c r="Z111" s="10"/>
      <c r="AA111" s="10"/>
      <c r="AB111" s="10"/>
    </row>
    <row r="112" spans="1:28">
      <c r="A112" s="56" t="s">
        <v>142</v>
      </c>
      <c r="B112" s="57"/>
      <c r="C112" s="58" t="s">
        <v>27</v>
      </c>
      <c r="D112" s="58" t="s">
        <v>78</v>
      </c>
      <c r="E112" s="124">
        <v>0.15</v>
      </c>
      <c r="F112" s="125" t="s">
        <v>78</v>
      </c>
      <c r="G112" s="126">
        <v>0.15</v>
      </c>
      <c r="H112" s="10"/>
      <c r="I112" s="127">
        <v>4793</v>
      </c>
      <c r="J112" s="10"/>
      <c r="K112" s="145">
        <v>2078.7260000000001</v>
      </c>
      <c r="L112" s="63">
        <v>0.52</v>
      </c>
      <c r="M112" s="64">
        <f t="shared" si="13"/>
        <v>2118.5060000000003</v>
      </c>
      <c r="N112" s="148">
        <v>2118.5060000000003</v>
      </c>
      <c r="O112" s="66">
        <f t="shared" si="14"/>
        <v>0.44200000000000006</v>
      </c>
      <c r="P112" s="10"/>
      <c r="Q112" s="67">
        <f t="shared" si="15"/>
        <v>39.7800000000002</v>
      </c>
      <c r="R112" s="139">
        <f t="shared" si="16"/>
        <v>1.9136721241760673E-2</v>
      </c>
      <c r="S112" s="69" t="s">
        <v>29</v>
      </c>
      <c r="T112" s="10"/>
      <c r="U112" s="71">
        <v>2079</v>
      </c>
      <c r="V112" s="71">
        <v>2079</v>
      </c>
      <c r="W112" s="10"/>
      <c r="X112" s="10"/>
      <c r="Y112" s="10"/>
      <c r="Z112" s="10"/>
      <c r="AA112" s="10"/>
      <c r="AB112" s="10"/>
    </row>
    <row r="113" spans="1:28">
      <c r="A113" s="56" t="s">
        <v>143</v>
      </c>
      <c r="B113" s="57"/>
      <c r="C113" s="72" t="s">
        <v>27</v>
      </c>
      <c r="D113" s="58" t="s">
        <v>102</v>
      </c>
      <c r="E113" s="124">
        <v>0.3</v>
      </c>
      <c r="F113" s="125" t="s">
        <v>78</v>
      </c>
      <c r="G113" s="126">
        <v>0.15</v>
      </c>
      <c r="H113" s="10"/>
      <c r="I113" s="127">
        <v>477</v>
      </c>
      <c r="J113" s="10" t="s">
        <v>32</v>
      </c>
      <c r="K113" s="145">
        <v>210.834</v>
      </c>
      <c r="L113" s="63">
        <v>0.52</v>
      </c>
      <c r="M113" s="64">
        <f t="shared" si="13"/>
        <v>210.834</v>
      </c>
      <c r="N113" s="148">
        <v>210.834</v>
      </c>
      <c r="O113" s="66">
        <f t="shared" si="14"/>
        <v>0.442</v>
      </c>
      <c r="P113" s="10"/>
      <c r="Q113" s="67">
        <f t="shared" si="15"/>
        <v>0</v>
      </c>
      <c r="R113" s="139">
        <f t="shared" si="16"/>
        <v>0</v>
      </c>
      <c r="S113" s="69" t="s">
        <v>29</v>
      </c>
      <c r="T113" s="10"/>
      <c r="U113" s="70">
        <v>185</v>
      </c>
      <c r="V113" s="70">
        <v>211</v>
      </c>
      <c r="W113" s="10"/>
      <c r="X113" s="10"/>
      <c r="Y113" s="10"/>
      <c r="Z113" s="10"/>
      <c r="AA113" s="10"/>
      <c r="AB113" s="10"/>
    </row>
    <row r="114" spans="1:28">
      <c r="A114" s="97" t="s">
        <v>144</v>
      </c>
      <c r="B114" s="57"/>
      <c r="C114" s="150" t="s">
        <v>27</v>
      </c>
      <c r="D114" s="98" t="s">
        <v>82</v>
      </c>
      <c r="E114" s="128">
        <v>0</v>
      </c>
      <c r="F114" s="125" t="s">
        <v>82</v>
      </c>
      <c r="G114" s="129">
        <v>0</v>
      </c>
      <c r="H114" s="100"/>
      <c r="I114" s="127">
        <v>1231</v>
      </c>
      <c r="J114" s="100"/>
      <c r="K114" s="145">
        <v>742.04000000000008</v>
      </c>
      <c r="L114" s="102">
        <v>0.52</v>
      </c>
      <c r="M114" s="64">
        <f t="shared" si="13"/>
        <v>640.12</v>
      </c>
      <c r="N114" s="148">
        <v>640.12</v>
      </c>
      <c r="O114" s="66">
        <f t="shared" si="14"/>
        <v>0.52</v>
      </c>
      <c r="P114" s="100"/>
      <c r="Q114" s="67">
        <f t="shared" si="15"/>
        <v>-101.92000000000007</v>
      </c>
      <c r="R114" s="139">
        <f t="shared" si="16"/>
        <v>-0.13735108619481437</v>
      </c>
      <c r="S114" s="69" t="s">
        <v>29</v>
      </c>
      <c r="T114" s="100"/>
      <c r="U114" s="70">
        <v>636</v>
      </c>
      <c r="V114" s="70">
        <v>742</v>
      </c>
      <c r="W114" s="100"/>
      <c r="X114" s="100"/>
      <c r="Y114" s="100"/>
      <c r="Z114" s="100"/>
      <c r="AA114" s="100"/>
      <c r="AB114" s="100"/>
    </row>
    <row r="115" spans="1:28">
      <c r="A115" s="97" t="s">
        <v>145</v>
      </c>
      <c r="B115" s="57"/>
      <c r="C115" s="150" t="s">
        <v>27</v>
      </c>
      <c r="D115" s="98" t="s">
        <v>82</v>
      </c>
      <c r="E115" s="128">
        <v>0</v>
      </c>
      <c r="F115" s="125" t="s">
        <v>89</v>
      </c>
      <c r="G115" s="129">
        <v>-0.1</v>
      </c>
      <c r="H115" s="100"/>
      <c r="I115" s="127">
        <v>10573</v>
      </c>
      <c r="J115" s="100"/>
      <c r="K115" s="127">
        <v>5213.7800000000007</v>
      </c>
      <c r="L115" s="102">
        <v>0.52</v>
      </c>
      <c r="M115" s="64">
        <f t="shared" si="13"/>
        <v>6047.7560000000003</v>
      </c>
      <c r="N115" s="148">
        <v>6047.7560000000003</v>
      </c>
      <c r="O115" s="66">
        <f t="shared" si="14"/>
        <v>0.57200000000000006</v>
      </c>
      <c r="P115" s="100"/>
      <c r="Q115" s="67">
        <f t="shared" si="15"/>
        <v>833.97599999999966</v>
      </c>
      <c r="R115" s="139">
        <f t="shared" si="16"/>
        <v>0.15995611629182657</v>
      </c>
      <c r="S115" s="69" t="s">
        <v>29</v>
      </c>
      <c r="T115" s="100"/>
      <c r="U115" s="71">
        <v>4489</v>
      </c>
      <c r="V115" s="71">
        <v>5214</v>
      </c>
      <c r="W115" s="100"/>
      <c r="X115" s="100"/>
      <c r="Y115" s="100"/>
      <c r="Z115" s="100"/>
      <c r="AA115" s="100"/>
      <c r="AB115" s="100"/>
    </row>
    <row r="116" spans="1:28">
      <c r="A116" s="56" t="s">
        <v>146</v>
      </c>
      <c r="B116" s="57"/>
      <c r="C116" s="72" t="s">
        <v>27</v>
      </c>
      <c r="D116" s="58" t="s">
        <v>82</v>
      </c>
      <c r="E116" s="124">
        <v>0</v>
      </c>
      <c r="F116" s="125" t="s">
        <v>82</v>
      </c>
      <c r="G116" s="126">
        <v>0</v>
      </c>
      <c r="H116" s="10"/>
      <c r="I116" s="127">
        <v>59822</v>
      </c>
      <c r="J116" s="10"/>
      <c r="K116" s="127">
        <v>31439.72</v>
      </c>
      <c r="L116" s="63">
        <v>0.52</v>
      </c>
      <c r="M116" s="64">
        <f t="shared" si="13"/>
        <v>31107.440000000002</v>
      </c>
      <c r="N116" s="148">
        <v>31107.440000000002</v>
      </c>
      <c r="O116" s="66">
        <f t="shared" si="14"/>
        <v>0.52</v>
      </c>
      <c r="P116" s="10"/>
      <c r="Q116" s="67">
        <f t="shared" si="15"/>
        <v>-332.27999999999884</v>
      </c>
      <c r="R116" s="139">
        <f t="shared" si="16"/>
        <v>-1.0568796414217391E-2</v>
      </c>
      <c r="S116" s="69" t="s">
        <v>29</v>
      </c>
      <c r="T116" s="10"/>
      <c r="U116" s="71">
        <v>22462</v>
      </c>
      <c r="V116" s="71">
        <v>31440</v>
      </c>
      <c r="W116" s="10"/>
      <c r="X116" s="10"/>
      <c r="Y116" s="10"/>
      <c r="Z116" s="10"/>
      <c r="AA116" s="10"/>
      <c r="AB116" s="10"/>
    </row>
    <row r="117" spans="1:28">
      <c r="A117" s="56" t="s">
        <v>147</v>
      </c>
      <c r="B117" s="57"/>
      <c r="C117" s="72" t="s">
        <v>27</v>
      </c>
      <c r="D117" s="58" t="s">
        <v>78</v>
      </c>
      <c r="E117" s="124">
        <v>0.15</v>
      </c>
      <c r="F117" s="125" t="s">
        <v>78</v>
      </c>
      <c r="G117" s="126">
        <v>0.15</v>
      </c>
      <c r="H117" s="10"/>
      <c r="I117" s="127">
        <v>95344</v>
      </c>
      <c r="J117" s="10"/>
      <c r="K117" s="145">
        <v>39907.296000000002</v>
      </c>
      <c r="L117" s="63">
        <v>0.52</v>
      </c>
      <c r="M117" s="64">
        <f t="shared" si="13"/>
        <v>42142.048000000003</v>
      </c>
      <c r="N117" s="148">
        <v>42142.048000000003</v>
      </c>
      <c r="O117" s="66">
        <f t="shared" si="14"/>
        <v>0.442</v>
      </c>
      <c r="P117" s="10"/>
      <c r="Q117" s="67">
        <f t="shared" si="15"/>
        <v>2234.7520000000004</v>
      </c>
      <c r="R117" s="139">
        <f t="shared" si="16"/>
        <v>5.5998582314371798E-2</v>
      </c>
      <c r="S117" s="69" t="s">
        <v>29</v>
      </c>
      <c r="T117" s="10"/>
      <c r="U117" s="71">
        <v>39907</v>
      </c>
      <c r="V117" s="71">
        <v>39907</v>
      </c>
      <c r="W117" s="10"/>
      <c r="X117" s="10"/>
      <c r="Y117" s="10"/>
      <c r="Z117" s="10"/>
      <c r="AA117" s="10"/>
      <c r="AB117" s="10"/>
    </row>
    <row r="118" spans="1:28">
      <c r="A118" s="56" t="s">
        <v>148</v>
      </c>
      <c r="B118" s="57"/>
      <c r="C118" s="72" t="s">
        <v>27</v>
      </c>
      <c r="D118" s="58" t="s">
        <v>102</v>
      </c>
      <c r="E118" s="124">
        <v>0.3</v>
      </c>
      <c r="F118" s="125" t="s">
        <v>78</v>
      </c>
      <c r="G118" s="126">
        <v>0.15</v>
      </c>
      <c r="H118" s="10"/>
      <c r="I118" s="127">
        <v>434</v>
      </c>
      <c r="J118" s="10"/>
      <c r="K118" s="145">
        <v>191.828</v>
      </c>
      <c r="L118" s="63">
        <v>0.52</v>
      </c>
      <c r="M118" s="64">
        <f t="shared" si="13"/>
        <v>191.828</v>
      </c>
      <c r="N118" s="148">
        <v>191.828</v>
      </c>
      <c r="O118" s="66">
        <f t="shared" si="14"/>
        <v>0.442</v>
      </c>
      <c r="P118" s="10"/>
      <c r="Q118" s="67">
        <f t="shared" si="15"/>
        <v>0</v>
      </c>
      <c r="R118" s="139">
        <f t="shared" si="16"/>
        <v>0</v>
      </c>
      <c r="S118" s="69" t="s">
        <v>29</v>
      </c>
      <c r="T118" s="10"/>
      <c r="U118" s="70">
        <v>192</v>
      </c>
      <c r="V118" s="70">
        <v>192</v>
      </c>
      <c r="W118" s="10"/>
      <c r="X118" s="10"/>
      <c r="Y118" s="10"/>
      <c r="Z118" s="10"/>
      <c r="AA118" s="10"/>
      <c r="AB118" s="10"/>
    </row>
    <row r="119" spans="1:28">
      <c r="A119" s="56" t="s">
        <v>149</v>
      </c>
      <c r="B119" s="57"/>
      <c r="C119" s="72" t="s">
        <v>27</v>
      </c>
      <c r="D119" s="58" t="s">
        <v>89</v>
      </c>
      <c r="E119" s="124">
        <v>-0.1</v>
      </c>
      <c r="F119" s="125" t="s">
        <v>89</v>
      </c>
      <c r="G119" s="126">
        <v>-0.1</v>
      </c>
      <c r="H119" s="10"/>
      <c r="I119" s="127">
        <v>316</v>
      </c>
      <c r="J119" s="10"/>
      <c r="K119" s="145">
        <v>176.17599999999999</v>
      </c>
      <c r="L119" s="63">
        <v>0.52</v>
      </c>
      <c r="M119" s="64">
        <f t="shared" si="13"/>
        <v>180.75199999999998</v>
      </c>
      <c r="N119" s="148">
        <v>180.75199999999998</v>
      </c>
      <c r="O119" s="66">
        <f t="shared" si="14"/>
        <v>0.57199999999999995</v>
      </c>
      <c r="P119" s="10"/>
      <c r="Q119" s="67">
        <f t="shared" si="15"/>
        <v>4.5759999999999934</v>
      </c>
      <c r="R119" s="139">
        <f t="shared" si="16"/>
        <v>2.5974025974025938E-2</v>
      </c>
      <c r="S119" s="69" t="s">
        <v>29</v>
      </c>
      <c r="T119" s="10"/>
      <c r="U119" s="70">
        <v>176</v>
      </c>
      <c r="V119" s="70">
        <v>176</v>
      </c>
      <c r="W119" s="10"/>
      <c r="X119" s="10"/>
      <c r="Y119" s="10"/>
      <c r="Z119" s="10"/>
      <c r="AA119" s="10"/>
      <c r="AB119" s="10"/>
    </row>
    <row r="120" spans="1:28">
      <c r="A120" s="56" t="s">
        <v>150</v>
      </c>
      <c r="B120" s="57"/>
      <c r="C120" s="72" t="s">
        <v>27</v>
      </c>
      <c r="D120" s="58" t="s">
        <v>89</v>
      </c>
      <c r="E120" s="124">
        <v>-0.1</v>
      </c>
      <c r="F120" s="125" t="s">
        <v>89</v>
      </c>
      <c r="G120" s="126">
        <v>-0.1</v>
      </c>
      <c r="H120" s="10"/>
      <c r="I120" s="127">
        <v>3797</v>
      </c>
      <c r="J120" s="10"/>
      <c r="K120" s="145">
        <v>1111.9680000000001</v>
      </c>
      <c r="L120" s="63">
        <v>0.52</v>
      </c>
      <c r="M120" s="64">
        <f t="shared" si="13"/>
        <v>2171.884</v>
      </c>
      <c r="N120" s="148">
        <v>2171.884</v>
      </c>
      <c r="O120" s="66">
        <f t="shared" si="14"/>
        <v>0.57199999999999995</v>
      </c>
      <c r="P120" s="10"/>
      <c r="Q120" s="67">
        <f t="shared" si="15"/>
        <v>1059.9159999999999</v>
      </c>
      <c r="R120" s="139">
        <f t="shared" si="16"/>
        <v>0.9531893004115225</v>
      </c>
      <c r="S120" s="69" t="s">
        <v>44</v>
      </c>
      <c r="T120" s="10"/>
      <c r="U120" s="71">
        <v>1112</v>
      </c>
      <c r="V120" s="71">
        <v>1112</v>
      </c>
      <c r="W120" s="10"/>
      <c r="X120" s="10"/>
      <c r="Y120" s="10"/>
      <c r="Z120" s="10"/>
      <c r="AA120" s="10"/>
      <c r="AB120" s="10"/>
    </row>
    <row r="121" spans="1:28">
      <c r="A121" s="56" t="s">
        <v>151</v>
      </c>
      <c r="B121" s="57"/>
      <c r="C121" s="72" t="s">
        <v>27</v>
      </c>
      <c r="D121" s="58" t="s">
        <v>78</v>
      </c>
      <c r="E121" s="124">
        <v>0.15</v>
      </c>
      <c r="F121" s="125" t="s">
        <v>78</v>
      </c>
      <c r="G121" s="126">
        <v>0.15</v>
      </c>
      <c r="H121" s="10"/>
      <c r="I121" s="127">
        <v>1158</v>
      </c>
      <c r="J121" s="10"/>
      <c r="K121" s="145">
        <v>409.73400000000004</v>
      </c>
      <c r="L121" s="63">
        <v>0.52</v>
      </c>
      <c r="M121" s="64">
        <f t="shared" si="13"/>
        <v>511.83599999999996</v>
      </c>
      <c r="N121" s="148">
        <v>511.83599999999996</v>
      </c>
      <c r="O121" s="66">
        <f t="shared" si="14"/>
        <v>0.44199999999999995</v>
      </c>
      <c r="P121" s="10"/>
      <c r="Q121" s="67">
        <f t="shared" si="15"/>
        <v>102.10199999999992</v>
      </c>
      <c r="R121" s="139">
        <f t="shared" si="16"/>
        <v>0.24919093851132665</v>
      </c>
      <c r="S121" s="69" t="s">
        <v>29</v>
      </c>
      <c r="T121" s="10"/>
      <c r="U121" s="70">
        <v>410</v>
      </c>
      <c r="V121" s="70">
        <v>410</v>
      </c>
      <c r="W121" s="10"/>
      <c r="X121" s="10"/>
      <c r="Y121" s="10"/>
      <c r="Z121" s="10"/>
      <c r="AA121" s="10"/>
      <c r="AB121" s="10"/>
    </row>
    <row r="122" spans="1:28">
      <c r="A122" s="56" t="s">
        <v>152</v>
      </c>
      <c r="B122" s="57"/>
      <c r="C122" s="72" t="s">
        <v>27</v>
      </c>
      <c r="D122" s="58" t="s">
        <v>89</v>
      </c>
      <c r="E122" s="124">
        <v>-0.1</v>
      </c>
      <c r="F122" s="125" t="s">
        <v>89</v>
      </c>
      <c r="G122" s="126">
        <v>-0.1</v>
      </c>
      <c r="H122" s="10"/>
      <c r="I122" s="127">
        <v>67</v>
      </c>
      <c r="J122" s="10"/>
      <c r="K122" s="145">
        <v>170</v>
      </c>
      <c r="L122" s="63">
        <v>0.52</v>
      </c>
      <c r="M122" s="64">
        <f t="shared" si="13"/>
        <v>38.324000000000005</v>
      </c>
      <c r="N122" s="148">
        <v>170</v>
      </c>
      <c r="O122" s="66">
        <f t="shared" si="14"/>
        <v>2.5373134328358211</v>
      </c>
      <c r="P122" s="151"/>
      <c r="Q122" s="67">
        <f t="shared" si="15"/>
        <v>0</v>
      </c>
      <c r="R122" s="139">
        <f t="shared" si="16"/>
        <v>0</v>
      </c>
      <c r="S122" s="69" t="s">
        <v>29</v>
      </c>
      <c r="T122" s="10"/>
      <c r="U122" s="70">
        <v>170</v>
      </c>
      <c r="V122" s="70">
        <v>170</v>
      </c>
      <c r="W122" s="10"/>
      <c r="X122" s="10"/>
      <c r="Y122" s="10"/>
      <c r="Z122" s="10"/>
      <c r="AA122" s="10"/>
      <c r="AB122" s="10"/>
    </row>
    <row r="123" spans="1:28">
      <c r="A123" s="56" t="s">
        <v>153</v>
      </c>
      <c r="B123" s="57"/>
      <c r="C123" s="72" t="s">
        <v>27</v>
      </c>
      <c r="D123" s="58" t="s">
        <v>31</v>
      </c>
      <c r="E123" s="124">
        <v>0.6</v>
      </c>
      <c r="F123" s="125" t="s">
        <v>31</v>
      </c>
      <c r="G123" s="126">
        <v>0.6</v>
      </c>
      <c r="H123" s="10"/>
      <c r="I123" s="127">
        <v>887</v>
      </c>
      <c r="J123" s="10"/>
      <c r="K123" s="145">
        <v>189.072</v>
      </c>
      <c r="L123" s="63">
        <v>0.52</v>
      </c>
      <c r="M123" s="64">
        <f t="shared" si="13"/>
        <v>184.49600000000004</v>
      </c>
      <c r="N123" s="148">
        <v>184.49600000000004</v>
      </c>
      <c r="O123" s="66">
        <f t="shared" si="14"/>
        <v>0.20800000000000005</v>
      </c>
      <c r="P123" s="10"/>
      <c r="Q123" s="67">
        <f t="shared" si="15"/>
        <v>-4.575999999999965</v>
      </c>
      <c r="R123" s="139">
        <f t="shared" si="16"/>
        <v>-2.4202420242024018E-2</v>
      </c>
      <c r="S123" s="69" t="s">
        <v>29</v>
      </c>
      <c r="T123" s="10"/>
      <c r="U123" s="70">
        <v>189</v>
      </c>
      <c r="V123" s="70">
        <v>189</v>
      </c>
      <c r="W123" s="10"/>
      <c r="X123" s="10"/>
      <c r="Y123" s="10"/>
      <c r="Z123" s="10"/>
      <c r="AA123" s="10"/>
      <c r="AB123" s="10"/>
    </row>
    <row r="124" spans="1:28">
      <c r="A124" s="56" t="s">
        <v>154</v>
      </c>
      <c r="B124" s="57"/>
      <c r="C124" s="58" t="s">
        <v>27</v>
      </c>
      <c r="D124" s="58" t="s">
        <v>82</v>
      </c>
      <c r="E124" s="124">
        <v>0</v>
      </c>
      <c r="F124" s="125" t="s">
        <v>82</v>
      </c>
      <c r="G124" s="126">
        <v>0</v>
      </c>
      <c r="H124" s="10"/>
      <c r="I124" s="127">
        <v>61250</v>
      </c>
      <c r="J124" s="10"/>
      <c r="K124" s="145">
        <v>30258.280000000002</v>
      </c>
      <c r="L124" s="63">
        <v>0.52</v>
      </c>
      <c r="M124" s="64">
        <f t="shared" si="13"/>
        <v>31850</v>
      </c>
      <c r="N124" s="148">
        <v>31850</v>
      </c>
      <c r="O124" s="66">
        <f t="shared" si="14"/>
        <v>0.52</v>
      </c>
      <c r="P124" s="10"/>
      <c r="Q124" s="67">
        <f t="shared" si="15"/>
        <v>1591.7199999999975</v>
      </c>
      <c r="R124" s="139">
        <f t="shared" si="16"/>
        <v>5.2604444138926516E-2</v>
      </c>
      <c r="S124" s="69" t="s">
        <v>29</v>
      </c>
      <c r="T124" s="10"/>
      <c r="U124" s="71">
        <v>27592</v>
      </c>
      <c r="V124" s="71">
        <v>30258</v>
      </c>
      <c r="W124" s="10"/>
      <c r="X124" s="10"/>
      <c r="Y124" s="10"/>
      <c r="Z124" s="10"/>
      <c r="AA124" s="10"/>
      <c r="AB124" s="10"/>
    </row>
    <row r="125" spans="1:28">
      <c r="A125" s="56" t="s">
        <v>155</v>
      </c>
      <c r="B125" s="57"/>
      <c r="C125" s="72" t="s">
        <v>27</v>
      </c>
      <c r="D125" s="58" t="s">
        <v>89</v>
      </c>
      <c r="E125" s="124">
        <v>-0.1</v>
      </c>
      <c r="F125" s="125" t="s">
        <v>89</v>
      </c>
      <c r="G125" s="126">
        <v>-0.1</v>
      </c>
      <c r="H125" s="10"/>
      <c r="I125" s="127">
        <v>10274</v>
      </c>
      <c r="J125" s="10"/>
      <c r="K125" s="145">
        <v>5967.6759999999995</v>
      </c>
      <c r="L125" s="63">
        <v>0.52</v>
      </c>
      <c r="M125" s="64">
        <f t="shared" si="13"/>
        <v>5876.728000000001</v>
      </c>
      <c r="N125" s="148">
        <v>5876.728000000001</v>
      </c>
      <c r="O125" s="66">
        <f t="shared" si="14"/>
        <v>0.57200000000000006</v>
      </c>
      <c r="P125" s="10"/>
      <c r="Q125" s="67">
        <f t="shared" si="15"/>
        <v>-90.947999999998501</v>
      </c>
      <c r="R125" s="139">
        <f t="shared" si="16"/>
        <v>-1.5240103517684022E-2</v>
      </c>
      <c r="S125" s="69" t="s">
        <v>29</v>
      </c>
      <c r="T125" s="10"/>
      <c r="U125" s="71">
        <v>5968</v>
      </c>
      <c r="V125" s="71">
        <v>5968</v>
      </c>
      <c r="W125" s="10"/>
      <c r="X125" s="10"/>
      <c r="Y125" s="10"/>
      <c r="Z125" s="10"/>
      <c r="AA125" s="10"/>
      <c r="AB125" s="10"/>
    </row>
    <row r="126" spans="1:28">
      <c r="A126" s="56" t="s">
        <v>156</v>
      </c>
      <c r="B126" s="57"/>
      <c r="C126" s="72" t="s">
        <v>27</v>
      </c>
      <c r="D126" s="58" t="s">
        <v>102</v>
      </c>
      <c r="E126" s="124">
        <v>0.3</v>
      </c>
      <c r="F126" s="125" t="s">
        <v>78</v>
      </c>
      <c r="G126" s="126">
        <v>0.15</v>
      </c>
      <c r="H126" s="10"/>
      <c r="I126" s="127">
        <v>64881</v>
      </c>
      <c r="J126" s="10"/>
      <c r="K126" s="145">
        <v>24612.328000000001</v>
      </c>
      <c r="L126" s="63">
        <v>0.52</v>
      </c>
      <c r="M126" s="64">
        <f t="shared" si="13"/>
        <v>28677.402000000002</v>
      </c>
      <c r="N126" s="148">
        <v>28677.402000000002</v>
      </c>
      <c r="O126" s="66">
        <f t="shared" si="14"/>
        <v>0.442</v>
      </c>
      <c r="P126" s="10"/>
      <c r="Q126" s="67">
        <f t="shared" si="15"/>
        <v>4065.0740000000005</v>
      </c>
      <c r="R126" s="139">
        <f t="shared" si="16"/>
        <v>0.16516414050714748</v>
      </c>
      <c r="S126" s="69" t="s">
        <v>29</v>
      </c>
      <c r="T126" s="10"/>
      <c r="U126" s="71">
        <v>21468</v>
      </c>
      <c r="V126" s="71">
        <v>24612</v>
      </c>
      <c r="W126" s="10"/>
      <c r="X126" s="10"/>
      <c r="Y126" s="10"/>
      <c r="Z126" s="10"/>
      <c r="AA126" s="10"/>
      <c r="AB126" s="10"/>
    </row>
    <row r="127" spans="1:28">
      <c r="A127" s="56" t="s">
        <v>157</v>
      </c>
      <c r="B127" s="57"/>
      <c r="C127" s="72" t="s">
        <v>27</v>
      </c>
      <c r="D127" s="58" t="s">
        <v>78</v>
      </c>
      <c r="E127" s="124">
        <v>0.15</v>
      </c>
      <c r="F127" s="125" t="s">
        <v>78</v>
      </c>
      <c r="G127" s="126">
        <v>0.15</v>
      </c>
      <c r="H127" s="10"/>
      <c r="I127" s="127">
        <v>3200</v>
      </c>
      <c r="J127" s="10"/>
      <c r="K127" s="145">
        <v>1298.154</v>
      </c>
      <c r="L127" s="63">
        <v>0.52</v>
      </c>
      <c r="M127" s="64">
        <f t="shared" si="13"/>
        <v>1414.4</v>
      </c>
      <c r="N127" s="148">
        <v>1414.4</v>
      </c>
      <c r="O127" s="66">
        <f t="shared" si="14"/>
        <v>0.442</v>
      </c>
      <c r="P127" s="10"/>
      <c r="Q127" s="67">
        <f t="shared" si="15"/>
        <v>116.24600000000009</v>
      </c>
      <c r="R127" s="139">
        <f t="shared" si="16"/>
        <v>8.954715696288737E-2</v>
      </c>
      <c r="S127" s="69" t="s">
        <v>29</v>
      </c>
      <c r="T127" s="10"/>
      <c r="U127" s="71">
        <v>1182</v>
      </c>
      <c r="V127" s="71">
        <v>1298</v>
      </c>
      <c r="W127" s="10"/>
      <c r="X127" s="10"/>
      <c r="Y127" s="10"/>
      <c r="Z127" s="10"/>
      <c r="AA127" s="10"/>
      <c r="AB127" s="10"/>
    </row>
    <row r="128" spans="1:28">
      <c r="A128" s="56" t="s">
        <v>158</v>
      </c>
      <c r="B128" s="57"/>
      <c r="C128" s="72" t="s">
        <v>27</v>
      </c>
      <c r="D128" s="58" t="s">
        <v>56</v>
      </c>
      <c r="E128" s="124">
        <v>0.45</v>
      </c>
      <c r="F128" s="125" t="s">
        <v>102</v>
      </c>
      <c r="G128" s="126">
        <v>0.3</v>
      </c>
      <c r="H128" s="10"/>
      <c r="I128" s="127">
        <v>559</v>
      </c>
      <c r="J128" s="10"/>
      <c r="K128" s="145">
        <v>203.476</v>
      </c>
      <c r="L128" s="63">
        <v>0.52</v>
      </c>
      <c r="M128" s="64">
        <f t="shared" si="13"/>
        <v>203.476</v>
      </c>
      <c r="N128" s="148">
        <v>203.476</v>
      </c>
      <c r="O128" s="66">
        <f t="shared" si="14"/>
        <v>0.36399999999999999</v>
      </c>
      <c r="P128" s="10"/>
      <c r="Q128" s="67">
        <f t="shared" si="15"/>
        <v>0</v>
      </c>
      <c r="R128" s="139">
        <f t="shared" si="16"/>
        <v>0</v>
      </c>
      <c r="S128" s="69" t="s">
        <v>29</v>
      </c>
      <c r="T128" s="10"/>
      <c r="U128" s="70">
        <v>203</v>
      </c>
      <c r="V128" s="70">
        <v>203</v>
      </c>
      <c r="W128" s="10"/>
      <c r="X128" s="10"/>
      <c r="Y128" s="10"/>
      <c r="Z128" s="10"/>
      <c r="AA128" s="10"/>
      <c r="AB128" s="10"/>
    </row>
    <row r="129" spans="1:28">
      <c r="A129" s="56" t="s">
        <v>159</v>
      </c>
      <c r="B129" s="57"/>
      <c r="C129" s="58" t="s">
        <v>27</v>
      </c>
      <c r="D129" s="58" t="s">
        <v>56</v>
      </c>
      <c r="E129" s="124">
        <v>0.45</v>
      </c>
      <c r="F129" s="125" t="s">
        <v>56</v>
      </c>
      <c r="G129" s="126">
        <v>0.45</v>
      </c>
      <c r="H129" s="10"/>
      <c r="I129" s="127">
        <v>1520</v>
      </c>
      <c r="J129" s="10"/>
      <c r="K129" s="145">
        <v>202.774</v>
      </c>
      <c r="L129" s="63">
        <v>0.52</v>
      </c>
      <c r="M129" s="64">
        <f t="shared" si="13"/>
        <v>434.71999999999997</v>
      </c>
      <c r="N129" s="148">
        <v>434.71999999999997</v>
      </c>
      <c r="O129" s="66">
        <f t="shared" si="14"/>
        <v>0.28599999999999998</v>
      </c>
      <c r="P129" s="10"/>
      <c r="Q129" s="67">
        <f t="shared" si="15"/>
        <v>231.94599999999997</v>
      </c>
      <c r="R129" s="139">
        <f t="shared" si="16"/>
        <v>1.1438645980253876</v>
      </c>
      <c r="S129" s="69" t="s">
        <v>44</v>
      </c>
      <c r="T129" s="10"/>
      <c r="U129" s="70">
        <v>282</v>
      </c>
      <c r="V129" s="70">
        <v>203</v>
      </c>
      <c r="W129" s="10"/>
      <c r="X129" s="10"/>
      <c r="Y129" s="10"/>
      <c r="Z129" s="10"/>
      <c r="AA129" s="10"/>
      <c r="AB129" s="10"/>
    </row>
    <row r="130" spans="1:28">
      <c r="A130" s="56" t="s">
        <v>160</v>
      </c>
      <c r="B130" s="57"/>
      <c r="C130" s="58" t="s">
        <v>27</v>
      </c>
      <c r="D130" s="58" t="s">
        <v>82</v>
      </c>
      <c r="E130" s="124">
        <v>0</v>
      </c>
      <c r="F130" s="125" t="s">
        <v>78</v>
      </c>
      <c r="G130" s="126">
        <v>0.15</v>
      </c>
      <c r="H130" s="10"/>
      <c r="I130" s="127">
        <v>140</v>
      </c>
      <c r="J130" s="10"/>
      <c r="K130" s="145">
        <v>170</v>
      </c>
      <c r="L130" s="63">
        <v>0.52</v>
      </c>
      <c r="M130" s="64">
        <f t="shared" si="13"/>
        <v>61.879999999999995</v>
      </c>
      <c r="N130" s="148">
        <v>170</v>
      </c>
      <c r="O130" s="66">
        <f t="shared" si="14"/>
        <v>1.2142857142857142</v>
      </c>
      <c r="P130" s="151"/>
      <c r="Q130" s="67">
        <f t="shared" si="15"/>
        <v>0</v>
      </c>
      <c r="R130" s="139">
        <f t="shared" si="16"/>
        <v>0</v>
      </c>
      <c r="S130" s="69" t="s">
        <v>29</v>
      </c>
      <c r="T130" s="10"/>
      <c r="U130" s="70">
        <v>170</v>
      </c>
      <c r="V130" s="70">
        <v>170</v>
      </c>
      <c r="W130" s="10"/>
      <c r="X130" s="10"/>
      <c r="Y130" s="10"/>
      <c r="Z130" s="10"/>
      <c r="AA130" s="10"/>
      <c r="AB130" s="10"/>
    </row>
    <row r="131" spans="1:28">
      <c r="A131" s="56" t="s">
        <v>161</v>
      </c>
      <c r="B131" s="57"/>
      <c r="C131" s="58" t="s">
        <v>27</v>
      </c>
      <c r="D131" s="58" t="s">
        <v>78</v>
      </c>
      <c r="E131" s="124">
        <v>0.15</v>
      </c>
      <c r="F131" s="125" t="s">
        <v>78</v>
      </c>
      <c r="G131" s="126">
        <v>0.15</v>
      </c>
      <c r="H131" s="10"/>
      <c r="I131" s="127">
        <v>3809</v>
      </c>
      <c r="J131" s="10"/>
      <c r="K131" s="145">
        <v>2000.934</v>
      </c>
      <c r="L131" s="63">
        <v>0.52</v>
      </c>
      <c r="M131" s="64">
        <f t="shared" si="13"/>
        <v>1683.578</v>
      </c>
      <c r="N131" s="148">
        <v>1683.578</v>
      </c>
      <c r="O131" s="66">
        <f t="shared" si="14"/>
        <v>0.442</v>
      </c>
      <c r="P131" s="10"/>
      <c r="Q131" s="67">
        <f t="shared" si="15"/>
        <v>-317.35599999999999</v>
      </c>
      <c r="R131" s="139">
        <f t="shared" si="16"/>
        <v>-0.15860393196377293</v>
      </c>
      <c r="S131" s="69" t="s">
        <v>29</v>
      </c>
      <c r="T131" s="10"/>
      <c r="U131" s="71">
        <v>1735</v>
      </c>
      <c r="V131" s="71">
        <v>2001</v>
      </c>
      <c r="W131" s="10"/>
      <c r="X131" s="10"/>
      <c r="Y131" s="10"/>
      <c r="Z131" s="10"/>
      <c r="AA131" s="10"/>
      <c r="AB131" s="10"/>
    </row>
    <row r="132" spans="1:28">
      <c r="A132" s="56" t="s">
        <v>162</v>
      </c>
      <c r="B132" s="57"/>
      <c r="C132" s="58" t="s">
        <v>27</v>
      </c>
      <c r="D132" s="58" t="s">
        <v>78</v>
      </c>
      <c r="E132" s="124">
        <v>0.15</v>
      </c>
      <c r="F132" s="125" t="s">
        <v>78</v>
      </c>
      <c r="G132" s="126">
        <v>0.15</v>
      </c>
      <c r="H132" s="10"/>
      <c r="I132" s="127">
        <v>5695</v>
      </c>
      <c r="J132" s="10"/>
      <c r="K132" s="145">
        <v>2477.8519999999999</v>
      </c>
      <c r="L132" s="63">
        <v>0.52</v>
      </c>
      <c r="M132" s="64">
        <f t="shared" si="13"/>
        <v>2517.19</v>
      </c>
      <c r="N132" s="148">
        <v>2517.19</v>
      </c>
      <c r="O132" s="66">
        <f t="shared" si="14"/>
        <v>0.442</v>
      </c>
      <c r="P132" s="10"/>
      <c r="Q132" s="67">
        <f t="shared" si="15"/>
        <v>39.338000000000193</v>
      </c>
      <c r="R132" s="139">
        <f t="shared" si="16"/>
        <v>1.5875847306457445E-2</v>
      </c>
      <c r="S132" s="69" t="s">
        <v>29</v>
      </c>
      <c r="T132" s="10"/>
      <c r="U132" s="71">
        <v>2019</v>
      </c>
      <c r="V132" s="71">
        <v>2478</v>
      </c>
      <c r="W132" s="10"/>
      <c r="X132" s="10"/>
      <c r="Y132" s="10"/>
      <c r="Z132" s="10"/>
      <c r="AA132" s="10"/>
      <c r="AB132" s="10"/>
    </row>
    <row r="133" spans="1:28">
      <c r="A133" s="56" t="s">
        <v>163</v>
      </c>
      <c r="B133" s="57"/>
      <c r="C133" s="58" t="s">
        <v>27</v>
      </c>
      <c r="D133" s="58" t="s">
        <v>78</v>
      </c>
      <c r="E133" s="124">
        <v>0.15</v>
      </c>
      <c r="F133" s="125" t="s">
        <v>78</v>
      </c>
      <c r="G133" s="126">
        <v>0.15</v>
      </c>
      <c r="H133" s="10"/>
      <c r="I133" s="127">
        <v>12150</v>
      </c>
      <c r="J133" s="10"/>
      <c r="K133" s="145">
        <v>4605.1980000000003</v>
      </c>
      <c r="L133" s="63">
        <v>0.52</v>
      </c>
      <c r="M133" s="64">
        <f t="shared" si="13"/>
        <v>5370.3</v>
      </c>
      <c r="N133" s="148">
        <v>5370.3</v>
      </c>
      <c r="O133" s="66">
        <f t="shared" si="14"/>
        <v>0.442</v>
      </c>
      <c r="P133" s="10"/>
      <c r="Q133" s="67">
        <f t="shared" si="15"/>
        <v>765.10199999999986</v>
      </c>
      <c r="R133" s="139">
        <f t="shared" si="16"/>
        <v>0.16613878491217962</v>
      </c>
      <c r="S133" s="69" t="s">
        <v>29</v>
      </c>
      <c r="T133" s="10"/>
      <c r="U133" s="71">
        <v>4605</v>
      </c>
      <c r="V133" s="71">
        <v>4605</v>
      </c>
      <c r="W133" s="10"/>
      <c r="X133" s="10"/>
      <c r="Y133" s="10"/>
      <c r="Z133" s="10"/>
      <c r="AA133" s="10"/>
      <c r="AB133" s="10"/>
    </row>
    <row r="134" spans="1:28">
      <c r="A134" s="56" t="s">
        <v>164</v>
      </c>
      <c r="B134" s="57"/>
      <c r="C134" s="58" t="s">
        <v>27</v>
      </c>
      <c r="D134" s="58" t="s">
        <v>82</v>
      </c>
      <c r="E134" s="124">
        <v>0</v>
      </c>
      <c r="F134" s="125" t="s">
        <v>82</v>
      </c>
      <c r="G134" s="126">
        <v>0</v>
      </c>
      <c r="H134" s="10"/>
      <c r="I134" s="127">
        <v>37672</v>
      </c>
      <c r="J134" s="10"/>
      <c r="K134" s="145">
        <v>18104.32</v>
      </c>
      <c r="L134" s="63">
        <v>0.52</v>
      </c>
      <c r="M134" s="64">
        <f t="shared" si="13"/>
        <v>19589.440000000002</v>
      </c>
      <c r="N134" s="148">
        <v>19589.440000000002</v>
      </c>
      <c r="O134" s="66">
        <f t="shared" si="14"/>
        <v>0.52</v>
      </c>
      <c r="P134" s="10"/>
      <c r="Q134" s="67">
        <f t="shared" si="15"/>
        <v>1485.1200000000026</v>
      </c>
      <c r="R134" s="139">
        <f t="shared" si="16"/>
        <v>8.2031250000000153E-2</v>
      </c>
      <c r="S134" s="69" t="s">
        <v>29</v>
      </c>
      <c r="T134" s="10"/>
      <c r="U134" s="71">
        <v>15876</v>
      </c>
      <c r="V134" s="71">
        <v>18104</v>
      </c>
      <c r="W134" s="10"/>
      <c r="X134" s="10"/>
      <c r="Y134" s="10"/>
      <c r="Z134" s="10"/>
      <c r="AA134" s="10"/>
      <c r="AB134" s="10"/>
    </row>
    <row r="135" spans="1:28">
      <c r="A135" s="56" t="s">
        <v>165</v>
      </c>
      <c r="B135" s="152"/>
      <c r="C135" s="58" t="s">
        <v>27</v>
      </c>
      <c r="D135" s="58" t="s">
        <v>89</v>
      </c>
      <c r="E135" s="124">
        <v>-0.1</v>
      </c>
      <c r="F135" s="153" t="s">
        <v>89</v>
      </c>
      <c r="G135" s="126">
        <v>-0.1</v>
      </c>
      <c r="H135" s="10"/>
      <c r="I135" s="127">
        <v>24184</v>
      </c>
      <c r="J135" s="10"/>
      <c r="K135" s="145">
        <v>13666.224</v>
      </c>
      <c r="L135" s="63">
        <v>0.52</v>
      </c>
      <c r="M135" s="64">
        <f t="shared" si="13"/>
        <v>13833.248</v>
      </c>
      <c r="N135" s="148">
        <v>13833.248</v>
      </c>
      <c r="O135" s="66">
        <f t="shared" si="14"/>
        <v>0.57199999999999995</v>
      </c>
      <c r="P135" s="10"/>
      <c r="Q135" s="67">
        <f t="shared" si="15"/>
        <v>167.02399999999943</v>
      </c>
      <c r="R135" s="139">
        <f t="shared" si="16"/>
        <v>1.2221664155365771E-2</v>
      </c>
      <c r="S135" s="69" t="s">
        <v>29</v>
      </c>
      <c r="T135" s="10"/>
      <c r="U135" s="71">
        <v>11947</v>
      </c>
      <c r="V135" s="71">
        <v>13666</v>
      </c>
      <c r="W135" s="10"/>
      <c r="X135" s="10"/>
      <c r="Y135" s="10"/>
      <c r="Z135" s="10"/>
      <c r="AA135" s="10"/>
      <c r="AB135" s="10"/>
    </row>
    <row r="136" spans="1:28">
      <c r="A136" s="56" t="s">
        <v>166</v>
      </c>
      <c r="B136" s="57"/>
      <c r="C136" s="58" t="s">
        <v>27</v>
      </c>
      <c r="D136" s="58" t="s">
        <v>56</v>
      </c>
      <c r="E136" s="124">
        <v>0.45</v>
      </c>
      <c r="F136" s="125" t="s">
        <v>31</v>
      </c>
      <c r="G136" s="126">
        <v>0.6</v>
      </c>
      <c r="H136" s="10"/>
      <c r="I136" s="127">
        <v>6000</v>
      </c>
      <c r="J136" s="10"/>
      <c r="K136" s="145">
        <v>7181.616</v>
      </c>
      <c r="L136" s="63">
        <v>0.52</v>
      </c>
      <c r="M136" s="64">
        <f t="shared" si="13"/>
        <v>1248</v>
      </c>
      <c r="N136" s="148">
        <v>1248</v>
      </c>
      <c r="O136" s="66">
        <f t="shared" si="14"/>
        <v>0.20799999999999999</v>
      </c>
      <c r="P136" s="10"/>
      <c r="Q136" s="67">
        <f t="shared" si="15"/>
        <v>-5933.616</v>
      </c>
      <c r="R136" s="139">
        <f t="shared" si="16"/>
        <v>-0.82622295594751938</v>
      </c>
      <c r="S136" s="75" t="s">
        <v>46</v>
      </c>
      <c r="T136" s="10"/>
      <c r="U136" s="71">
        <v>5848</v>
      </c>
      <c r="V136" s="71">
        <v>7182</v>
      </c>
      <c r="W136" s="10"/>
      <c r="X136" s="10"/>
      <c r="Y136" s="10"/>
      <c r="Z136" s="10"/>
      <c r="AA136" s="10"/>
      <c r="AB136" s="10"/>
    </row>
    <row r="137" spans="1:28">
      <c r="A137" s="56" t="s">
        <v>167</v>
      </c>
      <c r="B137" s="57"/>
      <c r="C137" s="58" t="s">
        <v>27</v>
      </c>
      <c r="D137" s="58" t="s">
        <v>38</v>
      </c>
      <c r="E137" s="124">
        <v>0.75</v>
      </c>
      <c r="F137" s="125" t="s">
        <v>38</v>
      </c>
      <c r="G137" s="126">
        <v>0.75</v>
      </c>
      <c r="H137" s="10"/>
      <c r="I137" s="127">
        <v>241</v>
      </c>
      <c r="J137" s="10"/>
      <c r="K137" s="145">
        <v>170</v>
      </c>
      <c r="L137" s="63">
        <v>0.52</v>
      </c>
      <c r="M137" s="64">
        <f t="shared" si="13"/>
        <v>31.33</v>
      </c>
      <c r="N137" s="148">
        <v>170</v>
      </c>
      <c r="O137" s="66">
        <f t="shared" si="14"/>
        <v>0.70539419087136934</v>
      </c>
      <c r="P137" s="151"/>
      <c r="Q137" s="67">
        <f t="shared" si="15"/>
        <v>0</v>
      </c>
      <c r="R137" s="139">
        <f t="shared" si="16"/>
        <v>0</v>
      </c>
      <c r="S137" s="69" t="s">
        <v>29</v>
      </c>
      <c r="T137" s="10"/>
      <c r="U137" s="70">
        <v>170</v>
      </c>
      <c r="V137" s="70">
        <v>170</v>
      </c>
      <c r="W137" s="10"/>
      <c r="X137" s="10"/>
      <c r="Y137" s="10"/>
      <c r="Z137" s="10"/>
      <c r="AA137" s="10"/>
      <c r="AB137" s="10"/>
    </row>
    <row r="138" spans="1:28">
      <c r="A138" s="56" t="s">
        <v>168</v>
      </c>
      <c r="B138" s="57"/>
      <c r="C138" s="58" t="s">
        <v>27</v>
      </c>
      <c r="D138" s="58" t="s">
        <v>82</v>
      </c>
      <c r="E138" s="124">
        <v>0</v>
      </c>
      <c r="F138" s="125" t="s">
        <v>78</v>
      </c>
      <c r="G138" s="126">
        <v>0.15</v>
      </c>
      <c r="H138" s="10"/>
      <c r="I138" s="127">
        <v>377992</v>
      </c>
      <c r="J138" s="10"/>
      <c r="K138" s="145">
        <v>157535.872</v>
      </c>
      <c r="L138" s="63">
        <v>0.52</v>
      </c>
      <c r="M138" s="79">
        <f t="shared" si="13"/>
        <v>167072.46400000001</v>
      </c>
      <c r="N138" s="148">
        <v>167072.46400000001</v>
      </c>
      <c r="O138" s="66">
        <f t="shared" si="14"/>
        <v>0.442</v>
      </c>
      <c r="P138" s="10"/>
      <c r="Q138" s="67">
        <f t="shared" si="15"/>
        <v>9536.5920000000042</v>
      </c>
      <c r="R138" s="139">
        <f>Q138/K138</f>
        <v>6.0536002873047251E-2</v>
      </c>
      <c r="S138" s="69" t="s">
        <v>29</v>
      </c>
      <c r="T138" s="10"/>
      <c r="U138" s="71">
        <v>157536</v>
      </c>
      <c r="V138" s="71">
        <v>157536</v>
      </c>
      <c r="W138" s="10"/>
      <c r="X138" s="10"/>
      <c r="Y138" s="10"/>
      <c r="Z138" s="10"/>
      <c r="AA138" s="10"/>
      <c r="AB138" s="10"/>
    </row>
    <row r="139" spans="1:28">
      <c r="A139" s="52"/>
      <c r="B139" s="260"/>
      <c r="C139" s="260"/>
      <c r="D139" s="105"/>
      <c r="E139" s="32"/>
      <c r="F139" s="105"/>
      <c r="G139" s="32"/>
      <c r="H139" s="10"/>
      <c r="J139" s="10"/>
      <c r="K139" s="10"/>
      <c r="L139" s="32"/>
      <c r="M139" s="34"/>
      <c r="N139" s="35"/>
      <c r="O139" s="146"/>
      <c r="P139" s="260"/>
      <c r="Q139" s="260"/>
      <c r="R139" s="36"/>
      <c r="S139" s="37"/>
      <c r="T139" s="10"/>
      <c r="U139" s="38"/>
      <c r="V139" s="38"/>
      <c r="W139" s="10"/>
      <c r="X139" s="10"/>
      <c r="Y139" s="10"/>
      <c r="Z139" s="10"/>
      <c r="AA139" s="10"/>
      <c r="AB139" s="10"/>
    </row>
    <row r="140" spans="1:28">
      <c r="A140" s="110" t="s">
        <v>169</v>
      </c>
      <c r="B140" s="10"/>
      <c r="C140" s="56"/>
      <c r="D140" s="56"/>
      <c r="E140" s="63"/>
      <c r="F140" s="56"/>
      <c r="G140" s="63"/>
      <c r="H140" s="10"/>
      <c r="I140" s="111">
        <f>SUM(I97:I138)</f>
        <v>1099340</v>
      </c>
      <c r="J140" s="10"/>
      <c r="K140" s="111">
        <f>SUM(K97:K138)</f>
        <v>500207.2699999999</v>
      </c>
      <c r="L140" s="147">
        <v>0.52</v>
      </c>
      <c r="M140" s="113">
        <f>SUM(M97:M138)</f>
        <v>514997.00200000009</v>
      </c>
      <c r="N140" s="111">
        <f>SUM(N97:N138)</f>
        <v>516426.45600000001</v>
      </c>
      <c r="O140" s="115">
        <f t="shared" ref="O140" si="17">N140/I140</f>
        <v>0.46976045263521748</v>
      </c>
      <c r="P140" s="116"/>
      <c r="Q140" s="117">
        <f>N140-K140</f>
        <v>16219.186000000103</v>
      </c>
      <c r="R140" s="155">
        <f>Q140/K140</f>
        <v>3.2424930569282022E-2</v>
      </c>
      <c r="S140" s="156"/>
      <c r="T140" s="10"/>
      <c r="U140" s="120">
        <v>456170</v>
      </c>
      <c r="V140" s="120">
        <v>499525</v>
      </c>
      <c r="W140" s="10"/>
      <c r="X140" s="10"/>
      <c r="Y140" s="122" t="s">
        <v>73</v>
      </c>
      <c r="Z140" s="123">
        <v>19</v>
      </c>
      <c r="AA140" s="123" t="s">
        <v>74</v>
      </c>
      <c r="AB140" s="123">
        <v>1</v>
      </c>
    </row>
    <row r="141" spans="1:28">
      <c r="A141" s="10"/>
      <c r="B141" s="10"/>
      <c r="C141" s="10"/>
      <c r="D141" s="10"/>
      <c r="E141" s="32"/>
      <c r="F141" s="10"/>
      <c r="G141" s="32"/>
      <c r="H141" s="10"/>
      <c r="I141" s="157"/>
      <c r="J141" s="10"/>
      <c r="K141" s="11"/>
      <c r="L141" s="32"/>
      <c r="M141" s="34"/>
      <c r="N141" s="35"/>
      <c r="O141" s="32"/>
      <c r="P141" s="10"/>
      <c r="Q141" s="32"/>
      <c r="R141" s="32"/>
      <c r="S141" s="137"/>
      <c r="T141" s="10"/>
      <c r="U141" s="38"/>
      <c r="V141" s="38"/>
      <c r="W141" s="10"/>
      <c r="X141" s="10"/>
      <c r="Y141" s="10"/>
      <c r="Z141" s="10"/>
      <c r="AA141" s="10"/>
      <c r="AB141" s="10"/>
    </row>
    <row r="142" spans="1:28">
      <c r="A142" s="40" t="s">
        <v>170</v>
      </c>
      <c r="B142" s="105"/>
      <c r="C142" s="40"/>
      <c r="D142" s="105"/>
      <c r="E142" s="32"/>
      <c r="F142" s="105"/>
      <c r="G142" s="32"/>
      <c r="H142" s="10"/>
      <c r="I142" s="134"/>
      <c r="J142" s="31"/>
      <c r="K142" s="15"/>
      <c r="L142" s="32"/>
      <c r="M142" s="34"/>
      <c r="N142" s="35"/>
      <c r="O142" s="32"/>
      <c r="P142" s="10"/>
      <c r="Q142" s="32"/>
      <c r="R142" s="32"/>
      <c r="S142" s="137"/>
      <c r="T142" s="10"/>
      <c r="U142" s="38"/>
      <c r="V142" s="38"/>
      <c r="W142" s="10"/>
      <c r="X142" s="10"/>
      <c r="Y142" s="10"/>
      <c r="Z142" s="10"/>
      <c r="AA142" s="10"/>
      <c r="AB142" s="10"/>
    </row>
    <row r="143" spans="1:28">
      <c r="A143" s="56" t="s">
        <v>171</v>
      </c>
      <c r="B143" s="57"/>
      <c r="C143" s="58" t="s">
        <v>27</v>
      </c>
      <c r="D143" s="58" t="s">
        <v>102</v>
      </c>
      <c r="E143" s="59">
        <v>0.3</v>
      </c>
      <c r="F143" s="60" t="s">
        <v>102</v>
      </c>
      <c r="G143" s="59">
        <v>0.3</v>
      </c>
      <c r="H143" s="10"/>
      <c r="I143" s="127">
        <v>304</v>
      </c>
      <c r="J143" s="10"/>
      <c r="K143" s="145">
        <v>170</v>
      </c>
      <c r="L143" s="63">
        <v>0.52</v>
      </c>
      <c r="M143" s="64">
        <f t="shared" ref="M143:M177" si="18">(I143*L143)-(I143*L143)*$G143</f>
        <v>110.65600000000001</v>
      </c>
      <c r="N143" s="145">
        <v>110.65600000000001</v>
      </c>
      <c r="O143" s="66">
        <f t="shared" ref="O143:O177" si="19">N143/I143</f>
        <v>0.36400000000000005</v>
      </c>
      <c r="P143" s="10"/>
      <c r="Q143" s="67">
        <f t="shared" ref="Q143:Q177" si="20">N143-K143</f>
        <v>-59.343999999999994</v>
      </c>
      <c r="R143" s="139">
        <f t="shared" ref="R143:R177" si="21">Q143/K143</f>
        <v>-0.34908235294117645</v>
      </c>
      <c r="S143" s="75" t="s">
        <v>46</v>
      </c>
      <c r="T143" s="105"/>
      <c r="U143" s="70">
        <v>170</v>
      </c>
      <c r="V143" s="70">
        <v>170</v>
      </c>
      <c r="W143" s="105"/>
      <c r="X143" s="105"/>
      <c r="Y143" s="105"/>
      <c r="Z143" s="105"/>
      <c r="AA143" s="105"/>
      <c r="AB143" s="105"/>
    </row>
    <row r="144" spans="1:28">
      <c r="A144" s="56" t="s">
        <v>172</v>
      </c>
      <c r="B144" s="57"/>
      <c r="C144" s="58" t="s">
        <v>27</v>
      </c>
      <c r="D144" s="58" t="s">
        <v>56</v>
      </c>
      <c r="E144" s="59">
        <v>0.45</v>
      </c>
      <c r="F144" s="60" t="s">
        <v>31</v>
      </c>
      <c r="G144" s="59">
        <v>0.6</v>
      </c>
      <c r="H144" s="10"/>
      <c r="I144" s="127">
        <v>4679</v>
      </c>
      <c r="J144" s="10"/>
      <c r="K144" s="145">
        <v>881.71200000000022</v>
      </c>
      <c r="L144" s="63">
        <v>0.52</v>
      </c>
      <c r="M144" s="64">
        <f t="shared" si="18"/>
        <v>973.23199999999997</v>
      </c>
      <c r="N144" s="145">
        <v>973.23199999999997</v>
      </c>
      <c r="O144" s="66">
        <f t="shared" si="19"/>
        <v>0.20799999999999999</v>
      </c>
      <c r="P144" s="10"/>
      <c r="Q144" s="67">
        <f t="shared" si="20"/>
        <v>91.519999999999754</v>
      </c>
      <c r="R144" s="139">
        <f t="shared" si="21"/>
        <v>0.10379806558150477</v>
      </c>
      <c r="S144" s="69" t="s">
        <v>29</v>
      </c>
      <c r="T144" s="10"/>
      <c r="U144" s="70">
        <v>882</v>
      </c>
      <c r="V144" s="70">
        <v>882</v>
      </c>
      <c r="W144" s="10"/>
      <c r="X144" s="10"/>
      <c r="Y144" s="10"/>
      <c r="Z144" s="10"/>
      <c r="AA144" s="10"/>
      <c r="AB144" s="10"/>
    </row>
    <row r="145" spans="1:28">
      <c r="A145" s="56" t="s">
        <v>173</v>
      </c>
      <c r="B145" s="57"/>
      <c r="C145" s="58" t="s">
        <v>27</v>
      </c>
      <c r="D145" s="58" t="s">
        <v>102</v>
      </c>
      <c r="E145" s="59">
        <v>0.3</v>
      </c>
      <c r="F145" s="60" t="s">
        <v>78</v>
      </c>
      <c r="G145" s="59">
        <v>0.15</v>
      </c>
      <c r="H145" s="10"/>
      <c r="I145" s="127">
        <v>192</v>
      </c>
      <c r="J145" s="10"/>
      <c r="K145" s="145">
        <v>170</v>
      </c>
      <c r="L145" s="63">
        <v>0.52</v>
      </c>
      <c r="M145" s="64">
        <f t="shared" si="18"/>
        <v>84.864000000000004</v>
      </c>
      <c r="N145" s="148">
        <v>170</v>
      </c>
      <c r="O145" s="66">
        <f t="shared" si="19"/>
        <v>0.88541666666666663</v>
      </c>
      <c r="P145" s="10"/>
      <c r="Q145" s="67">
        <f t="shared" si="20"/>
        <v>0</v>
      </c>
      <c r="R145" s="139">
        <f t="shared" si="21"/>
        <v>0</v>
      </c>
      <c r="S145" s="69" t="s">
        <v>29</v>
      </c>
      <c r="T145" s="10"/>
      <c r="U145" s="70">
        <v>170</v>
      </c>
      <c r="V145" s="70">
        <v>170</v>
      </c>
      <c r="W145" s="10"/>
      <c r="X145" s="10"/>
      <c r="Y145" s="10"/>
      <c r="Z145" s="10"/>
      <c r="AA145" s="10"/>
      <c r="AB145" s="10"/>
    </row>
    <row r="146" spans="1:28">
      <c r="A146" s="56" t="s">
        <v>174</v>
      </c>
      <c r="B146" s="57"/>
      <c r="C146" s="58" t="s">
        <v>27</v>
      </c>
      <c r="D146" s="58" t="s">
        <v>78</v>
      </c>
      <c r="E146" s="59">
        <v>0.15</v>
      </c>
      <c r="F146" s="60" t="s">
        <v>78</v>
      </c>
      <c r="G146" s="59">
        <v>0.15</v>
      </c>
      <c r="H146" s="10"/>
      <c r="I146" s="127">
        <v>1329</v>
      </c>
      <c r="J146" s="10"/>
      <c r="K146" s="145">
        <v>170</v>
      </c>
      <c r="L146" s="63">
        <v>0.52</v>
      </c>
      <c r="M146" s="64">
        <f t="shared" si="18"/>
        <v>587.41800000000001</v>
      </c>
      <c r="N146" s="145">
        <v>587.41800000000001</v>
      </c>
      <c r="O146" s="66">
        <f t="shared" si="19"/>
        <v>0.442</v>
      </c>
      <c r="P146" s="10"/>
      <c r="Q146" s="67">
        <f t="shared" si="20"/>
        <v>417.41800000000001</v>
      </c>
      <c r="R146" s="139">
        <f t="shared" si="21"/>
        <v>2.4554</v>
      </c>
      <c r="S146" s="69" t="s">
        <v>44</v>
      </c>
      <c r="T146" s="10"/>
      <c r="U146" s="70">
        <v>314</v>
      </c>
      <c r="V146" s="70">
        <v>170</v>
      </c>
      <c r="W146" s="10"/>
      <c r="X146" s="10"/>
      <c r="Y146" s="10"/>
      <c r="Z146" s="10"/>
      <c r="AA146" s="10"/>
      <c r="AB146" s="10"/>
    </row>
    <row r="147" spans="1:28">
      <c r="A147" s="56" t="s">
        <v>175</v>
      </c>
      <c r="B147" s="57"/>
      <c r="C147" s="58" t="s">
        <v>27</v>
      </c>
      <c r="D147" s="58" t="s">
        <v>102</v>
      </c>
      <c r="E147" s="59">
        <v>0.3</v>
      </c>
      <c r="F147" s="60" t="s">
        <v>78</v>
      </c>
      <c r="G147" s="59">
        <v>0.15</v>
      </c>
      <c r="H147" s="10"/>
      <c r="I147" s="127">
        <v>1238</v>
      </c>
      <c r="J147" s="10"/>
      <c r="K147" s="145">
        <v>474.70800000000003</v>
      </c>
      <c r="L147" s="63">
        <v>0.52</v>
      </c>
      <c r="M147" s="64">
        <f t="shared" si="18"/>
        <v>547.19600000000003</v>
      </c>
      <c r="N147" s="145">
        <v>547.19600000000003</v>
      </c>
      <c r="O147" s="66">
        <f t="shared" si="19"/>
        <v>0.442</v>
      </c>
      <c r="P147" s="10"/>
      <c r="Q147" s="67">
        <f t="shared" si="20"/>
        <v>72.488</v>
      </c>
      <c r="R147" s="139">
        <f t="shared" si="21"/>
        <v>0.15270018621973927</v>
      </c>
      <c r="S147" s="69" t="s">
        <v>29</v>
      </c>
      <c r="T147" s="10"/>
      <c r="U147" s="70">
        <v>475</v>
      </c>
      <c r="V147" s="70">
        <v>475</v>
      </c>
      <c r="W147" s="10"/>
      <c r="X147" s="10"/>
      <c r="Y147" s="10"/>
      <c r="Z147" s="10"/>
      <c r="AA147" s="10"/>
      <c r="AB147" s="10"/>
    </row>
    <row r="148" spans="1:28">
      <c r="A148" s="56" t="s">
        <v>176</v>
      </c>
      <c r="B148" s="57"/>
      <c r="C148" s="58" t="s">
        <v>27</v>
      </c>
      <c r="D148" s="58" t="s">
        <v>31</v>
      </c>
      <c r="E148" s="59">
        <v>0.6</v>
      </c>
      <c r="F148" s="60" t="s">
        <v>31</v>
      </c>
      <c r="G148" s="59">
        <v>0.6</v>
      </c>
      <c r="H148" s="10"/>
      <c r="I148" s="127">
        <v>227</v>
      </c>
      <c r="J148" s="10"/>
      <c r="K148" s="145">
        <v>170</v>
      </c>
      <c r="L148" s="63">
        <v>0.52</v>
      </c>
      <c r="M148" s="64">
        <f t="shared" si="18"/>
        <v>47.216000000000008</v>
      </c>
      <c r="N148" s="148">
        <v>170</v>
      </c>
      <c r="O148" s="66">
        <f t="shared" si="19"/>
        <v>0.74889867841409696</v>
      </c>
      <c r="P148" s="10"/>
      <c r="Q148" s="67">
        <f t="shared" si="20"/>
        <v>0</v>
      </c>
      <c r="R148" s="139">
        <f t="shared" si="21"/>
        <v>0</v>
      </c>
      <c r="S148" s="69" t="s">
        <v>29</v>
      </c>
      <c r="T148" s="10"/>
      <c r="U148" s="70">
        <v>170</v>
      </c>
      <c r="V148" s="70">
        <v>170</v>
      </c>
      <c r="W148" s="10"/>
      <c r="X148" s="10"/>
      <c r="Y148" s="10"/>
      <c r="Z148" s="10"/>
      <c r="AA148" s="10"/>
      <c r="AB148" s="10"/>
    </row>
    <row r="149" spans="1:28">
      <c r="A149" s="56" t="s">
        <v>177</v>
      </c>
      <c r="B149" s="57"/>
      <c r="C149" s="58" t="s">
        <v>27</v>
      </c>
      <c r="D149" s="58" t="s">
        <v>38</v>
      </c>
      <c r="E149" s="59">
        <v>0.75</v>
      </c>
      <c r="F149" s="60" t="s">
        <v>38</v>
      </c>
      <c r="G149" s="59">
        <v>0.75</v>
      </c>
      <c r="H149" s="10"/>
      <c r="I149" s="127">
        <v>31</v>
      </c>
      <c r="J149" s="10"/>
      <c r="K149" s="145">
        <v>170</v>
      </c>
      <c r="L149" s="63">
        <v>0.52</v>
      </c>
      <c r="M149" s="64">
        <f t="shared" si="18"/>
        <v>4.0300000000000011</v>
      </c>
      <c r="N149" s="148">
        <v>170</v>
      </c>
      <c r="O149" s="66">
        <f t="shared" si="19"/>
        <v>5.4838709677419351</v>
      </c>
      <c r="P149" s="151"/>
      <c r="Q149" s="67">
        <f t="shared" si="20"/>
        <v>0</v>
      </c>
      <c r="R149" s="139">
        <f t="shared" si="21"/>
        <v>0</v>
      </c>
      <c r="S149" s="69" t="s">
        <v>29</v>
      </c>
      <c r="T149" s="10"/>
      <c r="U149" s="70">
        <v>170</v>
      </c>
      <c r="V149" s="70">
        <v>170</v>
      </c>
      <c r="W149" s="10"/>
      <c r="X149" s="10"/>
      <c r="Y149" s="10"/>
      <c r="Z149" s="10"/>
      <c r="AA149" s="10"/>
      <c r="AB149" s="10"/>
    </row>
    <row r="150" spans="1:28">
      <c r="A150" s="56" t="s">
        <v>178</v>
      </c>
      <c r="B150" s="57"/>
      <c r="C150" s="72" t="s">
        <v>27</v>
      </c>
      <c r="D150" s="58" t="s">
        <v>56</v>
      </c>
      <c r="E150" s="59">
        <v>0.45</v>
      </c>
      <c r="F150" s="60" t="s">
        <v>31</v>
      </c>
      <c r="G150" s="59">
        <v>0.6</v>
      </c>
      <c r="H150" s="10"/>
      <c r="I150" s="127">
        <v>2117</v>
      </c>
      <c r="J150" s="10"/>
      <c r="K150" s="145">
        <v>661.64800000000014</v>
      </c>
      <c r="L150" s="63">
        <v>0.52</v>
      </c>
      <c r="M150" s="64">
        <f t="shared" si="18"/>
        <v>440.33600000000013</v>
      </c>
      <c r="N150" s="145">
        <v>440.33600000000013</v>
      </c>
      <c r="O150" s="66">
        <f t="shared" si="19"/>
        <v>0.20800000000000005</v>
      </c>
      <c r="P150" s="10"/>
      <c r="Q150" s="67">
        <f t="shared" si="20"/>
        <v>-221.31200000000001</v>
      </c>
      <c r="R150" s="139">
        <f t="shared" si="21"/>
        <v>-0.33448601068846268</v>
      </c>
      <c r="S150" s="69" t="s">
        <v>29</v>
      </c>
      <c r="T150" s="10"/>
      <c r="U150" s="70">
        <v>662</v>
      </c>
      <c r="V150" s="70">
        <v>662</v>
      </c>
      <c r="W150" s="10"/>
      <c r="X150" s="10"/>
      <c r="Y150" s="10"/>
      <c r="Z150" s="10"/>
      <c r="AA150" s="10"/>
      <c r="AB150" s="10"/>
    </row>
    <row r="151" spans="1:28">
      <c r="A151" s="56" t="s">
        <v>179</v>
      </c>
      <c r="B151" s="57"/>
      <c r="C151" s="58" t="s">
        <v>27</v>
      </c>
      <c r="D151" s="58" t="s">
        <v>82</v>
      </c>
      <c r="E151" s="59">
        <v>0</v>
      </c>
      <c r="F151" s="60" t="s">
        <v>82</v>
      </c>
      <c r="G151" s="59">
        <v>0</v>
      </c>
      <c r="H151" s="10"/>
      <c r="I151" s="127">
        <v>76240</v>
      </c>
      <c r="J151" s="10"/>
      <c r="K151" s="145">
        <v>33979.919999999998</v>
      </c>
      <c r="L151" s="63">
        <v>0.52</v>
      </c>
      <c r="M151" s="64">
        <f t="shared" si="18"/>
        <v>39644.800000000003</v>
      </c>
      <c r="N151" s="145">
        <v>39644.800000000003</v>
      </c>
      <c r="O151" s="66">
        <f t="shared" si="19"/>
        <v>0.52</v>
      </c>
      <c r="P151" s="10"/>
      <c r="Q151" s="67">
        <f t="shared" si="20"/>
        <v>5664.8800000000047</v>
      </c>
      <c r="R151" s="139">
        <f t="shared" si="21"/>
        <v>0.16671257613319881</v>
      </c>
      <c r="S151" s="69" t="s">
        <v>29</v>
      </c>
      <c r="T151" s="10"/>
      <c r="U151" s="71">
        <v>30954</v>
      </c>
      <c r="V151" s="71">
        <v>33980</v>
      </c>
      <c r="W151" s="10"/>
      <c r="X151" s="10"/>
      <c r="Y151" s="10"/>
      <c r="Z151" s="10"/>
      <c r="AA151" s="10"/>
      <c r="AB151" s="10"/>
    </row>
    <row r="152" spans="1:28">
      <c r="A152" s="56" t="s">
        <v>180</v>
      </c>
      <c r="B152" s="57"/>
      <c r="C152" s="58" t="s">
        <v>27</v>
      </c>
      <c r="D152" s="58" t="s">
        <v>102</v>
      </c>
      <c r="E152" s="59">
        <v>0.3</v>
      </c>
      <c r="F152" s="60" t="s">
        <v>102</v>
      </c>
      <c r="G152" s="59">
        <v>0.3</v>
      </c>
      <c r="H152" s="10"/>
      <c r="I152" s="127">
        <v>31097</v>
      </c>
      <c r="J152" s="10"/>
      <c r="K152" s="145">
        <v>7726.6280000000006</v>
      </c>
      <c r="L152" s="63">
        <v>0.52</v>
      </c>
      <c r="M152" s="64">
        <f t="shared" si="18"/>
        <v>11319.308000000001</v>
      </c>
      <c r="N152" s="145">
        <v>11319.308000000001</v>
      </c>
      <c r="O152" s="66">
        <f t="shared" si="19"/>
        <v>0.36400000000000005</v>
      </c>
      <c r="P152" s="10"/>
      <c r="Q152" s="67">
        <f t="shared" si="20"/>
        <v>3592.6800000000003</v>
      </c>
      <c r="R152" s="139">
        <f t="shared" si="21"/>
        <v>0.46497385405379943</v>
      </c>
      <c r="S152" s="69" t="s">
        <v>44</v>
      </c>
      <c r="T152" s="10"/>
      <c r="U152" s="71">
        <v>7037</v>
      </c>
      <c r="V152" s="71">
        <v>7727</v>
      </c>
      <c r="W152" s="10"/>
      <c r="X152" s="10"/>
      <c r="Y152" s="10"/>
      <c r="Z152" s="10"/>
      <c r="AA152" s="10"/>
      <c r="AB152" s="10"/>
    </row>
    <row r="153" spans="1:28">
      <c r="A153" s="56" t="s">
        <v>181</v>
      </c>
      <c r="B153" s="57"/>
      <c r="C153" s="58" t="s">
        <v>27</v>
      </c>
      <c r="D153" s="58" t="s">
        <v>56</v>
      </c>
      <c r="E153" s="59">
        <v>0.6</v>
      </c>
      <c r="F153" s="60" t="s">
        <v>31</v>
      </c>
      <c r="G153" s="59">
        <v>0.6</v>
      </c>
      <c r="H153" s="10"/>
      <c r="I153" s="127">
        <v>120</v>
      </c>
      <c r="J153" s="10"/>
      <c r="K153" s="145">
        <v>170</v>
      </c>
      <c r="L153" s="63">
        <v>0.52</v>
      </c>
      <c r="M153" s="64">
        <f t="shared" si="18"/>
        <v>24.96</v>
      </c>
      <c r="N153" s="148">
        <v>170</v>
      </c>
      <c r="O153" s="66">
        <f t="shared" si="19"/>
        <v>1.4166666666666667</v>
      </c>
      <c r="P153" s="151"/>
      <c r="Q153" s="67">
        <f t="shared" si="20"/>
        <v>0</v>
      </c>
      <c r="R153" s="139">
        <f t="shared" si="21"/>
        <v>0</v>
      </c>
      <c r="S153" s="69" t="s">
        <v>29</v>
      </c>
      <c r="T153" s="10"/>
      <c r="U153" s="70">
        <v>170</v>
      </c>
      <c r="V153" s="70">
        <v>170</v>
      </c>
      <c r="W153" s="10"/>
      <c r="X153" s="10"/>
      <c r="Y153" s="10"/>
      <c r="Z153" s="10"/>
      <c r="AA153" s="10"/>
      <c r="AB153" s="10"/>
    </row>
    <row r="154" spans="1:28">
      <c r="A154" s="56" t="s">
        <v>182</v>
      </c>
      <c r="B154" s="57"/>
      <c r="C154" s="58" t="s">
        <v>27</v>
      </c>
      <c r="D154" s="58" t="s">
        <v>56</v>
      </c>
      <c r="E154" s="59">
        <v>0.45</v>
      </c>
      <c r="F154" s="60" t="s">
        <v>56</v>
      </c>
      <c r="G154" s="59">
        <v>0.45</v>
      </c>
      <c r="H154" s="10"/>
      <c r="I154" s="127">
        <v>12212</v>
      </c>
      <c r="J154" s="10"/>
      <c r="K154" s="145">
        <v>3326.4659999999999</v>
      </c>
      <c r="L154" s="63">
        <v>0.52</v>
      </c>
      <c r="M154" s="64">
        <f t="shared" si="18"/>
        <v>3492.6319999999996</v>
      </c>
      <c r="N154" s="145">
        <v>3492.6319999999996</v>
      </c>
      <c r="O154" s="66">
        <f t="shared" si="19"/>
        <v>0.28599999999999998</v>
      </c>
      <c r="P154" s="10"/>
      <c r="Q154" s="67">
        <f t="shared" si="20"/>
        <v>166.16599999999971</v>
      </c>
      <c r="R154" s="139">
        <f t="shared" si="21"/>
        <v>4.9952712578454045E-2</v>
      </c>
      <c r="S154" s="69" t="s">
        <v>29</v>
      </c>
      <c r="T154" s="10"/>
      <c r="U154" s="71">
        <v>2624</v>
      </c>
      <c r="V154" s="71">
        <v>3326</v>
      </c>
      <c r="W154" s="10"/>
      <c r="X154" s="10"/>
      <c r="Y154" s="10"/>
      <c r="Z154" s="10"/>
      <c r="AA154" s="10"/>
      <c r="AB154" s="10"/>
    </row>
    <row r="155" spans="1:28">
      <c r="A155" s="56" t="s">
        <v>183</v>
      </c>
      <c r="B155" s="57"/>
      <c r="C155" s="58" t="s">
        <v>27</v>
      </c>
      <c r="D155" s="58" t="s">
        <v>102</v>
      </c>
      <c r="E155" s="59">
        <v>0.3</v>
      </c>
      <c r="F155" s="60" t="s">
        <v>78</v>
      </c>
      <c r="G155" s="59">
        <v>0.15</v>
      </c>
      <c r="H155" s="10"/>
      <c r="I155" s="127">
        <v>190</v>
      </c>
      <c r="J155" s="10"/>
      <c r="K155" s="145">
        <v>170</v>
      </c>
      <c r="L155" s="63">
        <v>0.52</v>
      </c>
      <c r="M155" s="64">
        <f t="shared" si="18"/>
        <v>83.98</v>
      </c>
      <c r="N155" s="148">
        <v>170</v>
      </c>
      <c r="O155" s="66">
        <f t="shared" si="19"/>
        <v>0.89473684210526316</v>
      </c>
      <c r="P155" s="151"/>
      <c r="Q155" s="67">
        <f t="shared" si="20"/>
        <v>0</v>
      </c>
      <c r="R155" s="139">
        <f t="shared" si="21"/>
        <v>0</v>
      </c>
      <c r="S155" s="69" t="s">
        <v>29</v>
      </c>
      <c r="T155" s="10"/>
      <c r="U155" s="70">
        <v>170</v>
      </c>
      <c r="V155" s="70">
        <v>170</v>
      </c>
      <c r="W155" s="10"/>
      <c r="X155" s="10"/>
      <c r="Y155" s="10"/>
      <c r="Z155" s="10"/>
      <c r="AA155" s="10"/>
      <c r="AB155" s="10"/>
    </row>
    <row r="156" spans="1:28">
      <c r="A156" s="56" t="s">
        <v>184</v>
      </c>
      <c r="B156" s="57"/>
      <c r="C156" s="58" t="s">
        <v>27</v>
      </c>
      <c r="D156" s="58" t="s">
        <v>31</v>
      </c>
      <c r="E156" s="59">
        <v>0.6</v>
      </c>
      <c r="F156" s="60" t="s">
        <v>31</v>
      </c>
      <c r="G156" s="59">
        <v>0.6</v>
      </c>
      <c r="H156" s="10"/>
      <c r="I156" s="127">
        <v>340</v>
      </c>
      <c r="J156" s="10"/>
      <c r="K156" s="145">
        <v>170</v>
      </c>
      <c r="L156" s="63">
        <v>0.52</v>
      </c>
      <c r="M156" s="64">
        <f t="shared" si="18"/>
        <v>70.720000000000013</v>
      </c>
      <c r="N156" s="148">
        <v>170</v>
      </c>
      <c r="O156" s="66">
        <f t="shared" si="19"/>
        <v>0.5</v>
      </c>
      <c r="P156" s="10"/>
      <c r="Q156" s="67">
        <f t="shared" si="20"/>
        <v>0</v>
      </c>
      <c r="R156" s="139">
        <f t="shared" si="21"/>
        <v>0</v>
      </c>
      <c r="S156" s="69" t="s">
        <v>29</v>
      </c>
      <c r="T156" s="10"/>
      <c r="U156" s="70">
        <v>170</v>
      </c>
      <c r="V156" s="70">
        <v>170</v>
      </c>
      <c r="W156" s="10"/>
      <c r="X156" s="10"/>
      <c r="Y156" s="10"/>
      <c r="Z156" s="10"/>
      <c r="AA156" s="10"/>
      <c r="AB156" s="10"/>
    </row>
    <row r="157" spans="1:28">
      <c r="A157" s="56" t="s">
        <v>185</v>
      </c>
      <c r="B157" s="57"/>
      <c r="C157" s="58" t="s">
        <v>27</v>
      </c>
      <c r="D157" s="58" t="s">
        <v>31</v>
      </c>
      <c r="E157" s="59">
        <v>0.6</v>
      </c>
      <c r="F157" s="60" t="s">
        <v>31</v>
      </c>
      <c r="G157" s="59">
        <v>0.6</v>
      </c>
      <c r="H157" s="10"/>
      <c r="I157" s="127">
        <v>293</v>
      </c>
      <c r="J157" s="10"/>
      <c r="K157" s="145">
        <v>170</v>
      </c>
      <c r="L157" s="63">
        <v>0.52</v>
      </c>
      <c r="M157" s="64">
        <f t="shared" si="18"/>
        <v>60.944000000000003</v>
      </c>
      <c r="N157" s="148">
        <v>170</v>
      </c>
      <c r="O157" s="66">
        <f t="shared" si="19"/>
        <v>0.58020477815699656</v>
      </c>
      <c r="P157" s="151"/>
      <c r="Q157" s="67">
        <f t="shared" si="20"/>
        <v>0</v>
      </c>
      <c r="R157" s="139">
        <f t="shared" si="21"/>
        <v>0</v>
      </c>
      <c r="S157" s="69" t="s">
        <v>29</v>
      </c>
      <c r="T157" s="10"/>
      <c r="U157" s="70">
        <v>170</v>
      </c>
      <c r="V157" s="70">
        <v>170</v>
      </c>
      <c r="W157" s="10"/>
      <c r="X157" s="10"/>
      <c r="Y157" s="10"/>
      <c r="Z157" s="10"/>
      <c r="AA157" s="10"/>
      <c r="AB157" s="10"/>
    </row>
    <row r="158" spans="1:28">
      <c r="A158" s="56" t="s">
        <v>186</v>
      </c>
      <c r="B158" s="57"/>
      <c r="C158" s="58" t="s">
        <v>27</v>
      </c>
      <c r="D158" s="58" t="s">
        <v>31</v>
      </c>
      <c r="E158" s="59">
        <v>0.6</v>
      </c>
      <c r="F158" s="60" t="s">
        <v>31</v>
      </c>
      <c r="G158" s="59">
        <v>0.6</v>
      </c>
      <c r="H158" s="10"/>
      <c r="I158" s="127">
        <v>13</v>
      </c>
      <c r="J158" s="10"/>
      <c r="K158" s="145">
        <v>170</v>
      </c>
      <c r="L158" s="63">
        <v>0.52</v>
      </c>
      <c r="M158" s="64">
        <f t="shared" si="18"/>
        <v>2.7039999999999997</v>
      </c>
      <c r="N158" s="148">
        <v>170</v>
      </c>
      <c r="O158" s="66">
        <f t="shared" si="19"/>
        <v>13.076923076923077</v>
      </c>
      <c r="P158" s="151"/>
      <c r="Q158" s="67">
        <f t="shared" si="20"/>
        <v>0</v>
      </c>
      <c r="R158" s="139">
        <f t="shared" si="21"/>
        <v>0</v>
      </c>
      <c r="S158" s="69" t="s">
        <v>29</v>
      </c>
      <c r="T158" s="10"/>
      <c r="U158" s="70">
        <v>170</v>
      </c>
      <c r="V158" s="70">
        <v>170</v>
      </c>
      <c r="W158" s="10"/>
      <c r="X158" s="10"/>
      <c r="Y158" s="10"/>
      <c r="Z158" s="10"/>
      <c r="AA158" s="10"/>
      <c r="AB158" s="10"/>
    </row>
    <row r="159" spans="1:28">
      <c r="A159" s="56" t="s">
        <v>187</v>
      </c>
      <c r="B159" s="57"/>
      <c r="C159" s="58" t="s">
        <v>27</v>
      </c>
      <c r="D159" s="58" t="s">
        <v>38</v>
      </c>
      <c r="E159" s="59">
        <v>0.75</v>
      </c>
      <c r="F159" s="60" t="s">
        <v>31</v>
      </c>
      <c r="G159" s="59">
        <v>0.6</v>
      </c>
      <c r="H159" s="10"/>
      <c r="I159" s="127">
        <v>34</v>
      </c>
      <c r="J159" s="10"/>
      <c r="K159" s="145">
        <v>170</v>
      </c>
      <c r="L159" s="63">
        <v>0.52</v>
      </c>
      <c r="M159" s="64">
        <f t="shared" si="18"/>
        <v>7.072000000000001</v>
      </c>
      <c r="N159" s="148">
        <v>170</v>
      </c>
      <c r="O159" s="66">
        <f t="shared" si="19"/>
        <v>5</v>
      </c>
      <c r="P159" s="151"/>
      <c r="Q159" s="67">
        <f t="shared" si="20"/>
        <v>0</v>
      </c>
      <c r="R159" s="139">
        <f t="shared" si="21"/>
        <v>0</v>
      </c>
      <c r="S159" s="69" t="s">
        <v>29</v>
      </c>
      <c r="T159" s="10"/>
      <c r="U159" s="70">
        <v>170</v>
      </c>
      <c r="V159" s="70">
        <v>170</v>
      </c>
      <c r="W159" s="10"/>
      <c r="X159" s="10"/>
      <c r="Y159" s="10"/>
      <c r="Z159" s="10"/>
      <c r="AA159" s="10"/>
      <c r="AB159" s="10"/>
    </row>
    <row r="160" spans="1:28">
      <c r="A160" s="56" t="s">
        <v>188</v>
      </c>
      <c r="B160" s="57"/>
      <c r="C160" s="58" t="s">
        <v>27</v>
      </c>
      <c r="D160" s="58" t="s">
        <v>56</v>
      </c>
      <c r="E160" s="59">
        <v>0.45</v>
      </c>
      <c r="F160" s="60" t="s">
        <v>31</v>
      </c>
      <c r="G160" s="59">
        <v>0.6</v>
      </c>
      <c r="H160" s="10"/>
      <c r="I160" s="127">
        <v>1367</v>
      </c>
      <c r="J160" s="10"/>
      <c r="K160" s="145">
        <v>170</v>
      </c>
      <c r="L160" s="63">
        <v>0.52</v>
      </c>
      <c r="M160" s="64">
        <f t="shared" si="18"/>
        <v>284.33600000000001</v>
      </c>
      <c r="N160" s="145">
        <v>284.33600000000001</v>
      </c>
      <c r="O160" s="66">
        <f t="shared" si="19"/>
        <v>0.20800000000000002</v>
      </c>
      <c r="P160" s="10"/>
      <c r="Q160" s="67">
        <f t="shared" si="20"/>
        <v>114.33600000000001</v>
      </c>
      <c r="R160" s="139">
        <f t="shared" si="21"/>
        <v>0.67256470588235306</v>
      </c>
      <c r="S160" s="69" t="s">
        <v>44</v>
      </c>
      <c r="T160" s="10"/>
      <c r="U160" s="70">
        <v>244</v>
      </c>
      <c r="V160" s="70">
        <v>170</v>
      </c>
      <c r="W160" s="10"/>
      <c r="X160" s="10"/>
      <c r="Y160" s="10"/>
      <c r="Z160" s="10"/>
      <c r="AA160" s="10"/>
      <c r="AB160" s="10"/>
    </row>
    <row r="161" spans="1:28">
      <c r="A161" s="56" t="s">
        <v>189</v>
      </c>
      <c r="B161" s="57"/>
      <c r="C161" s="58" t="s">
        <v>27</v>
      </c>
      <c r="D161" s="58" t="s">
        <v>38</v>
      </c>
      <c r="E161" s="59">
        <v>0.75</v>
      </c>
      <c r="F161" s="60" t="s">
        <v>31</v>
      </c>
      <c r="G161" s="59">
        <v>0.6</v>
      </c>
      <c r="H161" s="10"/>
      <c r="I161" s="127">
        <v>102</v>
      </c>
      <c r="J161" s="10"/>
      <c r="K161" s="145">
        <v>170</v>
      </c>
      <c r="L161" s="63">
        <v>0.52</v>
      </c>
      <c r="M161" s="64">
        <f t="shared" si="18"/>
        <v>21.216000000000001</v>
      </c>
      <c r="N161" s="148">
        <v>170</v>
      </c>
      <c r="O161" s="66">
        <f t="shared" si="19"/>
        <v>1.6666666666666667</v>
      </c>
      <c r="P161" s="151"/>
      <c r="Q161" s="67">
        <f t="shared" si="20"/>
        <v>0</v>
      </c>
      <c r="R161" s="139">
        <f t="shared" si="21"/>
        <v>0</v>
      </c>
      <c r="S161" s="69" t="s">
        <v>29</v>
      </c>
      <c r="T161" s="10"/>
      <c r="U161" s="70">
        <v>170</v>
      </c>
      <c r="V161" s="70">
        <v>170</v>
      </c>
      <c r="W161" s="10"/>
      <c r="X161" s="10"/>
      <c r="Y161" s="10"/>
      <c r="Z161" s="10"/>
      <c r="AA161" s="10"/>
      <c r="AB161" s="10"/>
    </row>
    <row r="162" spans="1:28">
      <c r="A162" s="56" t="s">
        <v>190</v>
      </c>
      <c r="B162" s="57"/>
      <c r="C162" s="58" t="s">
        <v>27</v>
      </c>
      <c r="D162" s="58" t="s">
        <v>31</v>
      </c>
      <c r="E162" s="59">
        <v>0.6</v>
      </c>
      <c r="F162" s="60" t="s">
        <v>31</v>
      </c>
      <c r="G162" s="59">
        <v>0.6</v>
      </c>
      <c r="H162" s="10"/>
      <c r="I162" s="127">
        <v>1766</v>
      </c>
      <c r="J162" s="10"/>
      <c r="K162" s="145">
        <v>773.55200000000013</v>
      </c>
      <c r="L162" s="63">
        <v>0.52</v>
      </c>
      <c r="M162" s="64">
        <f t="shared" si="18"/>
        <v>367.32800000000009</v>
      </c>
      <c r="N162" s="145">
        <v>367.32800000000009</v>
      </c>
      <c r="O162" s="66">
        <f t="shared" si="19"/>
        <v>0.20800000000000005</v>
      </c>
      <c r="P162" s="10"/>
      <c r="Q162" s="67">
        <f t="shared" si="20"/>
        <v>-406.22400000000005</v>
      </c>
      <c r="R162" s="139">
        <f t="shared" si="21"/>
        <v>-0.52514116698037105</v>
      </c>
      <c r="S162" s="75" t="s">
        <v>46</v>
      </c>
      <c r="T162" s="10"/>
      <c r="U162" s="70">
        <v>611</v>
      </c>
      <c r="V162" s="70">
        <v>774</v>
      </c>
      <c r="W162" s="10"/>
      <c r="X162" s="10"/>
      <c r="Y162" s="10"/>
      <c r="Z162" s="10"/>
      <c r="AA162" s="10"/>
      <c r="AB162" s="10"/>
    </row>
    <row r="163" spans="1:28">
      <c r="A163" s="56" t="s">
        <v>191</v>
      </c>
      <c r="B163" s="57"/>
      <c r="C163" s="58" t="s">
        <v>27</v>
      </c>
      <c r="D163" s="58" t="s">
        <v>28</v>
      </c>
      <c r="E163" s="59">
        <v>0.85</v>
      </c>
      <c r="F163" s="60" t="s">
        <v>28</v>
      </c>
      <c r="G163" s="59">
        <v>0.85</v>
      </c>
      <c r="H163" s="10"/>
      <c r="I163" s="127">
        <v>515</v>
      </c>
      <c r="J163" s="10"/>
      <c r="K163" s="145">
        <v>170</v>
      </c>
      <c r="L163" s="63">
        <v>0.52</v>
      </c>
      <c r="M163" s="64">
        <f t="shared" si="18"/>
        <v>40.170000000000016</v>
      </c>
      <c r="N163" s="148">
        <v>170</v>
      </c>
      <c r="O163" s="66">
        <f t="shared" si="19"/>
        <v>0.3300970873786408</v>
      </c>
      <c r="P163" s="10"/>
      <c r="Q163" s="67">
        <f t="shared" si="20"/>
        <v>0</v>
      </c>
      <c r="R163" s="139">
        <f t="shared" si="21"/>
        <v>0</v>
      </c>
      <c r="S163" s="69" t="s">
        <v>29</v>
      </c>
      <c r="T163" s="10"/>
      <c r="U163" s="70">
        <v>170</v>
      </c>
      <c r="V163" s="70">
        <v>170</v>
      </c>
      <c r="W163" s="10"/>
      <c r="X163" s="10"/>
      <c r="Y163" s="10"/>
      <c r="Z163" s="10"/>
      <c r="AA163" s="10"/>
      <c r="AB163" s="10"/>
    </row>
    <row r="164" spans="1:28">
      <c r="A164" s="56" t="s">
        <v>192</v>
      </c>
      <c r="B164" s="57"/>
      <c r="C164" s="58" t="s">
        <v>27</v>
      </c>
      <c r="D164" s="58" t="s">
        <v>38</v>
      </c>
      <c r="E164" s="59">
        <v>0.75</v>
      </c>
      <c r="F164" s="60" t="s">
        <v>38</v>
      </c>
      <c r="G164" s="59">
        <v>0.75</v>
      </c>
      <c r="H164" s="10"/>
      <c r="I164" s="127">
        <v>62</v>
      </c>
      <c r="J164" s="10"/>
      <c r="K164" s="145">
        <v>170</v>
      </c>
      <c r="L164" s="63">
        <v>0.52</v>
      </c>
      <c r="M164" s="64">
        <f t="shared" si="18"/>
        <v>8.0600000000000023</v>
      </c>
      <c r="N164" s="148">
        <v>170</v>
      </c>
      <c r="O164" s="66">
        <f t="shared" si="19"/>
        <v>2.7419354838709675</v>
      </c>
      <c r="P164" s="151"/>
      <c r="Q164" s="67">
        <f t="shared" si="20"/>
        <v>0</v>
      </c>
      <c r="R164" s="139">
        <f t="shared" si="21"/>
        <v>0</v>
      </c>
      <c r="S164" s="69" t="s">
        <v>29</v>
      </c>
      <c r="T164" s="10"/>
      <c r="U164" s="70">
        <v>170</v>
      </c>
      <c r="V164" s="70">
        <v>170</v>
      </c>
      <c r="W164" s="10"/>
      <c r="X164" s="10"/>
      <c r="Y164" s="10"/>
      <c r="Z164" s="10"/>
      <c r="AA164" s="10"/>
      <c r="AB164" s="10"/>
    </row>
    <row r="165" spans="1:28">
      <c r="A165" s="56" t="s">
        <v>193</v>
      </c>
      <c r="B165" s="57"/>
      <c r="C165" s="58" t="s">
        <v>27</v>
      </c>
      <c r="D165" s="58" t="s">
        <v>31</v>
      </c>
      <c r="E165" s="59">
        <v>0.6</v>
      </c>
      <c r="F165" s="60" t="s">
        <v>31</v>
      </c>
      <c r="G165" s="59">
        <v>0.6</v>
      </c>
      <c r="H165" s="10"/>
      <c r="I165" s="127">
        <v>2075</v>
      </c>
      <c r="J165" s="10"/>
      <c r="K165" s="145">
        <v>272.89600000000002</v>
      </c>
      <c r="L165" s="63">
        <v>0.52</v>
      </c>
      <c r="M165" s="64">
        <f t="shared" si="18"/>
        <v>431.6</v>
      </c>
      <c r="N165" s="145">
        <v>431.6</v>
      </c>
      <c r="O165" s="66">
        <f t="shared" si="19"/>
        <v>0.20800000000000002</v>
      </c>
      <c r="P165" s="10"/>
      <c r="Q165" s="67">
        <f t="shared" si="20"/>
        <v>158.70400000000001</v>
      </c>
      <c r="R165" s="139">
        <f t="shared" si="21"/>
        <v>0.58155487804878048</v>
      </c>
      <c r="S165" s="69" t="s">
        <v>44</v>
      </c>
      <c r="T165" s="10"/>
      <c r="U165" s="70">
        <v>412</v>
      </c>
      <c r="V165" s="70">
        <v>273</v>
      </c>
      <c r="W165" s="10"/>
      <c r="X165" s="10"/>
      <c r="Y165" s="10"/>
      <c r="Z165" s="10"/>
      <c r="AA165" s="10"/>
      <c r="AB165" s="10"/>
    </row>
    <row r="166" spans="1:28">
      <c r="A166" s="56" t="s">
        <v>194</v>
      </c>
      <c r="B166" s="57"/>
      <c r="C166" s="58" t="s">
        <v>27</v>
      </c>
      <c r="D166" s="58" t="s">
        <v>56</v>
      </c>
      <c r="E166" s="59">
        <v>0.45</v>
      </c>
      <c r="F166" s="60" t="s">
        <v>31</v>
      </c>
      <c r="G166" s="59">
        <v>0.6</v>
      </c>
      <c r="H166" s="10"/>
      <c r="I166" s="127">
        <v>1586</v>
      </c>
      <c r="J166" s="10"/>
      <c r="K166" s="145">
        <v>212.78400000000005</v>
      </c>
      <c r="L166" s="63">
        <v>0.52</v>
      </c>
      <c r="M166" s="64">
        <f t="shared" si="18"/>
        <v>329.88800000000003</v>
      </c>
      <c r="N166" s="145">
        <v>329.88800000000003</v>
      </c>
      <c r="O166" s="66">
        <f t="shared" si="19"/>
        <v>0.20800000000000002</v>
      </c>
      <c r="P166" s="10"/>
      <c r="Q166" s="67">
        <f t="shared" si="20"/>
        <v>117.10399999999998</v>
      </c>
      <c r="R166" s="139">
        <f t="shared" si="21"/>
        <v>0.55034213098729212</v>
      </c>
      <c r="S166" s="69" t="s">
        <v>44</v>
      </c>
      <c r="T166" s="10"/>
      <c r="U166" s="70">
        <v>273</v>
      </c>
      <c r="V166" s="70">
        <v>213</v>
      </c>
      <c r="W166" s="10"/>
      <c r="X166" s="10"/>
      <c r="Y166" s="10"/>
      <c r="Z166" s="10"/>
      <c r="AA166" s="10"/>
      <c r="AB166" s="10"/>
    </row>
    <row r="167" spans="1:28">
      <c r="A167" s="56" t="s">
        <v>195</v>
      </c>
      <c r="B167" s="57"/>
      <c r="C167" s="72" t="s">
        <v>58</v>
      </c>
      <c r="D167" s="58" t="s">
        <v>38</v>
      </c>
      <c r="E167" s="59">
        <v>0.75</v>
      </c>
      <c r="F167" s="60" t="s">
        <v>28</v>
      </c>
      <c r="G167" s="59">
        <v>0.85</v>
      </c>
      <c r="H167" s="10"/>
      <c r="I167" s="127">
        <v>162</v>
      </c>
      <c r="J167" s="10"/>
      <c r="K167" s="145">
        <v>85</v>
      </c>
      <c r="L167" s="63">
        <v>0.52</v>
      </c>
      <c r="M167" s="64">
        <f t="shared" si="18"/>
        <v>12.63600000000001</v>
      </c>
      <c r="N167" s="145">
        <v>85</v>
      </c>
      <c r="O167" s="66">
        <f t="shared" si="19"/>
        <v>0.52469135802469136</v>
      </c>
      <c r="P167" s="10"/>
      <c r="Q167" s="67">
        <f t="shared" si="20"/>
        <v>0</v>
      </c>
      <c r="R167" s="139">
        <f t="shared" si="21"/>
        <v>0</v>
      </c>
      <c r="S167" s="69" t="s">
        <v>29</v>
      </c>
      <c r="T167" s="10"/>
      <c r="U167" s="70">
        <v>85</v>
      </c>
      <c r="V167" s="70">
        <v>85</v>
      </c>
      <c r="W167" s="10"/>
      <c r="X167" s="10"/>
      <c r="Y167" s="10"/>
      <c r="Z167" s="10"/>
      <c r="AA167" s="10"/>
      <c r="AB167" s="10"/>
    </row>
    <row r="168" spans="1:28">
      <c r="A168" s="56" t="s">
        <v>196</v>
      </c>
      <c r="B168" s="57"/>
      <c r="C168" s="72" t="s">
        <v>27</v>
      </c>
      <c r="D168" s="58" t="s">
        <v>56</v>
      </c>
      <c r="E168" s="59">
        <v>0.45</v>
      </c>
      <c r="F168" s="60" t="s">
        <v>102</v>
      </c>
      <c r="G168" s="59">
        <v>0.3</v>
      </c>
      <c r="H168" s="10"/>
      <c r="I168" s="127">
        <v>1355</v>
      </c>
      <c r="J168" s="10"/>
      <c r="K168" s="145">
        <v>494.31200000000001</v>
      </c>
      <c r="L168" s="63">
        <v>0.52</v>
      </c>
      <c r="M168" s="64">
        <f t="shared" si="18"/>
        <v>493.22</v>
      </c>
      <c r="N168" s="145">
        <v>493.22</v>
      </c>
      <c r="O168" s="66">
        <f t="shared" si="19"/>
        <v>0.36400000000000005</v>
      </c>
      <c r="P168" s="10"/>
      <c r="Q168" s="67">
        <f t="shared" si="20"/>
        <v>-1.0919999999999845</v>
      </c>
      <c r="R168" s="139">
        <f t="shared" si="21"/>
        <v>-2.2091310751104253E-3</v>
      </c>
      <c r="S168" s="69" t="s">
        <v>29</v>
      </c>
      <c r="T168" s="10"/>
      <c r="U168" s="70">
        <v>403</v>
      </c>
      <c r="V168" s="70">
        <v>494</v>
      </c>
      <c r="W168" s="10"/>
      <c r="X168" s="10"/>
      <c r="Y168" s="10"/>
      <c r="Z168" s="10"/>
      <c r="AA168" s="10"/>
      <c r="AB168" s="10"/>
    </row>
    <row r="169" spans="1:28">
      <c r="A169" s="56" t="s">
        <v>197</v>
      </c>
      <c r="B169" s="57"/>
      <c r="C169" s="72" t="s">
        <v>27</v>
      </c>
      <c r="D169" s="58" t="s">
        <v>31</v>
      </c>
      <c r="E169" s="59">
        <v>0.6</v>
      </c>
      <c r="F169" s="60" t="s">
        <v>31</v>
      </c>
      <c r="G169" s="59">
        <v>0.6</v>
      </c>
      <c r="H169" s="10"/>
      <c r="I169" s="127">
        <v>65</v>
      </c>
      <c r="J169" s="10"/>
      <c r="K169" s="145">
        <v>170</v>
      </c>
      <c r="L169" s="63">
        <v>0.52</v>
      </c>
      <c r="M169" s="64">
        <f t="shared" si="18"/>
        <v>13.520000000000003</v>
      </c>
      <c r="N169" s="148">
        <v>170</v>
      </c>
      <c r="O169" s="66">
        <f t="shared" si="19"/>
        <v>2.6153846153846154</v>
      </c>
      <c r="P169" s="151"/>
      <c r="Q169" s="67">
        <f t="shared" si="20"/>
        <v>0</v>
      </c>
      <c r="R169" s="139">
        <f t="shared" si="21"/>
        <v>0</v>
      </c>
      <c r="S169" s="69" t="s">
        <v>29</v>
      </c>
      <c r="T169" s="10"/>
      <c r="U169" s="70">
        <v>170</v>
      </c>
      <c r="V169" s="70">
        <v>170</v>
      </c>
      <c r="W169" s="10"/>
      <c r="X169" s="10"/>
      <c r="Y169" s="10"/>
      <c r="Z169" s="10"/>
      <c r="AA169" s="10"/>
      <c r="AB169" s="10"/>
    </row>
    <row r="170" spans="1:28">
      <c r="A170" s="56" t="s">
        <v>198</v>
      </c>
      <c r="B170" s="57"/>
      <c r="C170" s="72" t="s">
        <v>27</v>
      </c>
      <c r="D170" s="58" t="s">
        <v>31</v>
      </c>
      <c r="E170" s="59">
        <v>0.6</v>
      </c>
      <c r="F170" s="60" t="s">
        <v>31</v>
      </c>
      <c r="G170" s="59">
        <v>0.6</v>
      </c>
      <c r="H170" s="10"/>
      <c r="I170" s="127">
        <v>1061</v>
      </c>
      <c r="J170" s="10"/>
      <c r="K170" s="145">
        <v>170</v>
      </c>
      <c r="L170" s="63">
        <v>0.52</v>
      </c>
      <c r="M170" s="64">
        <f t="shared" si="18"/>
        <v>220.68800000000005</v>
      </c>
      <c r="N170" s="145">
        <v>220.68800000000005</v>
      </c>
      <c r="O170" s="66">
        <f t="shared" si="19"/>
        <v>0.20800000000000005</v>
      </c>
      <c r="P170" s="10"/>
      <c r="Q170" s="67">
        <f t="shared" si="20"/>
        <v>50.688000000000045</v>
      </c>
      <c r="R170" s="139">
        <f t="shared" si="21"/>
        <v>0.29816470588235322</v>
      </c>
      <c r="S170" s="69" t="s">
        <v>29</v>
      </c>
      <c r="T170" s="10"/>
      <c r="U170" s="70">
        <v>170</v>
      </c>
      <c r="V170" s="70">
        <v>170</v>
      </c>
      <c r="W170" s="10"/>
      <c r="X170" s="10"/>
      <c r="Y170" s="10"/>
      <c r="Z170" s="10"/>
      <c r="AA170" s="10"/>
      <c r="AB170" s="10"/>
    </row>
    <row r="171" spans="1:28">
      <c r="A171" s="56" t="s">
        <v>199</v>
      </c>
      <c r="B171" s="57"/>
      <c r="C171" s="58" t="s">
        <v>58</v>
      </c>
      <c r="D171" s="58" t="s">
        <v>78</v>
      </c>
      <c r="E171" s="59">
        <v>0.15</v>
      </c>
      <c r="F171" s="60" t="s">
        <v>78</v>
      </c>
      <c r="G171" s="59">
        <v>0.15</v>
      </c>
      <c r="H171" s="10"/>
      <c r="I171" s="127">
        <v>99</v>
      </c>
      <c r="J171" s="10"/>
      <c r="K171" s="145">
        <v>85</v>
      </c>
      <c r="L171" s="63">
        <v>0.52</v>
      </c>
      <c r="M171" s="64">
        <f t="shared" si="18"/>
        <v>43.758000000000003</v>
      </c>
      <c r="N171" s="145">
        <v>85</v>
      </c>
      <c r="O171" s="66">
        <f t="shared" si="19"/>
        <v>0.85858585858585856</v>
      </c>
      <c r="P171" s="151"/>
      <c r="Q171" s="67">
        <f t="shared" si="20"/>
        <v>0</v>
      </c>
      <c r="R171" s="139">
        <f t="shared" si="21"/>
        <v>0</v>
      </c>
      <c r="S171" s="69" t="s">
        <v>29</v>
      </c>
      <c r="T171" s="10"/>
      <c r="U171" s="70">
        <v>85</v>
      </c>
      <c r="V171" s="70">
        <v>85</v>
      </c>
      <c r="W171" s="10"/>
      <c r="X171" s="10"/>
      <c r="Y171" s="10"/>
      <c r="Z171" s="10"/>
      <c r="AA171" s="10"/>
      <c r="AB171" s="10"/>
    </row>
    <row r="172" spans="1:28">
      <c r="A172" s="56" t="s">
        <v>200</v>
      </c>
      <c r="B172" s="57"/>
      <c r="C172" s="58" t="s">
        <v>27</v>
      </c>
      <c r="D172" s="58" t="s">
        <v>56</v>
      </c>
      <c r="E172" s="59">
        <v>0.45</v>
      </c>
      <c r="F172" s="60" t="s">
        <v>31</v>
      </c>
      <c r="G172" s="59">
        <v>0.6</v>
      </c>
      <c r="H172" s="10"/>
      <c r="I172" s="127">
        <v>113</v>
      </c>
      <c r="J172" s="10"/>
      <c r="K172" s="145">
        <v>170</v>
      </c>
      <c r="L172" s="63">
        <v>0.52</v>
      </c>
      <c r="M172" s="64">
        <f t="shared" si="18"/>
        <v>23.504000000000005</v>
      </c>
      <c r="N172" s="148">
        <v>170</v>
      </c>
      <c r="O172" s="66">
        <f t="shared" si="19"/>
        <v>1.5044247787610618</v>
      </c>
      <c r="P172" s="151"/>
      <c r="Q172" s="67">
        <f t="shared" si="20"/>
        <v>0</v>
      </c>
      <c r="R172" s="139">
        <f t="shared" si="21"/>
        <v>0</v>
      </c>
      <c r="S172" s="69" t="s">
        <v>29</v>
      </c>
      <c r="T172" s="10"/>
      <c r="U172" s="70">
        <v>170</v>
      </c>
      <c r="V172" s="70">
        <v>170</v>
      </c>
      <c r="W172" s="10"/>
      <c r="X172" s="10"/>
      <c r="Y172" s="10"/>
      <c r="Z172" s="10"/>
      <c r="AA172" s="10"/>
      <c r="AB172" s="10"/>
    </row>
    <row r="173" spans="1:28">
      <c r="A173" s="130" t="s">
        <v>201</v>
      </c>
      <c r="B173" s="146"/>
      <c r="C173" s="58" t="s">
        <v>27</v>
      </c>
      <c r="D173" s="58" t="s">
        <v>31</v>
      </c>
      <c r="E173" s="59">
        <v>0.6</v>
      </c>
      <c r="F173" s="60" t="s">
        <v>31</v>
      </c>
      <c r="G173" s="59">
        <v>0.6</v>
      </c>
      <c r="H173" s="32"/>
      <c r="I173" s="127">
        <v>1560</v>
      </c>
      <c r="J173" s="32"/>
      <c r="K173" s="145">
        <v>481.31200000000001</v>
      </c>
      <c r="L173" s="63">
        <v>0.52</v>
      </c>
      <c r="M173" s="64">
        <f t="shared" si="18"/>
        <v>324.48</v>
      </c>
      <c r="N173" s="145">
        <v>324.48</v>
      </c>
      <c r="O173" s="66">
        <f t="shared" si="19"/>
        <v>0.20800000000000002</v>
      </c>
      <c r="P173" s="10"/>
      <c r="Q173" s="67">
        <f t="shared" si="20"/>
        <v>-156.83199999999999</v>
      </c>
      <c r="R173" s="139">
        <f t="shared" si="21"/>
        <v>-0.32584269662921345</v>
      </c>
      <c r="S173" s="69" t="s">
        <v>29</v>
      </c>
      <c r="T173" s="32"/>
      <c r="U173" s="70">
        <v>481</v>
      </c>
      <c r="V173" s="70">
        <v>481</v>
      </c>
      <c r="W173" s="32"/>
      <c r="X173" s="32"/>
      <c r="Y173" s="32"/>
      <c r="Z173" s="32"/>
      <c r="AA173" s="32"/>
      <c r="AB173" s="32"/>
    </row>
    <row r="174" spans="1:28">
      <c r="A174" s="56" t="s">
        <v>202</v>
      </c>
      <c r="B174" s="57"/>
      <c r="C174" s="58" t="s">
        <v>27</v>
      </c>
      <c r="D174" s="58" t="s">
        <v>56</v>
      </c>
      <c r="E174" s="59">
        <v>0.45</v>
      </c>
      <c r="F174" s="60" t="s">
        <v>31</v>
      </c>
      <c r="G174" s="59">
        <v>0.6</v>
      </c>
      <c r="H174" s="10"/>
      <c r="I174" s="127">
        <v>212</v>
      </c>
      <c r="J174" s="10"/>
      <c r="K174" s="145">
        <v>170</v>
      </c>
      <c r="L174" s="63">
        <v>0.52</v>
      </c>
      <c r="M174" s="64">
        <f t="shared" si="18"/>
        <v>44.096000000000004</v>
      </c>
      <c r="N174" s="148">
        <v>170</v>
      </c>
      <c r="O174" s="66">
        <f t="shared" si="19"/>
        <v>0.80188679245283023</v>
      </c>
      <c r="P174" s="151"/>
      <c r="Q174" s="67">
        <f t="shared" si="20"/>
        <v>0</v>
      </c>
      <c r="R174" s="139">
        <f t="shared" si="21"/>
        <v>0</v>
      </c>
      <c r="S174" s="69" t="s">
        <v>29</v>
      </c>
      <c r="T174" s="10"/>
      <c r="U174" s="70">
        <v>170</v>
      </c>
      <c r="V174" s="70">
        <v>170</v>
      </c>
      <c r="W174" s="10"/>
      <c r="X174" s="10"/>
      <c r="Y174" s="10"/>
      <c r="Z174" s="10"/>
      <c r="AA174" s="10"/>
      <c r="AB174" s="10"/>
    </row>
    <row r="175" spans="1:28">
      <c r="A175" s="56" t="s">
        <v>203</v>
      </c>
      <c r="B175" s="57"/>
      <c r="C175" s="58" t="s">
        <v>27</v>
      </c>
      <c r="D175" s="58" t="s">
        <v>78</v>
      </c>
      <c r="E175" s="59">
        <v>0.15</v>
      </c>
      <c r="F175" s="60" t="s">
        <v>102</v>
      </c>
      <c r="G175" s="59">
        <v>0.3</v>
      </c>
      <c r="H175" s="10"/>
      <c r="I175" s="127">
        <v>2420</v>
      </c>
      <c r="J175" s="10"/>
      <c r="K175" s="145">
        <v>557.64800000000002</v>
      </c>
      <c r="L175" s="63">
        <v>0.52</v>
      </c>
      <c r="M175" s="64">
        <f t="shared" si="18"/>
        <v>880.88000000000011</v>
      </c>
      <c r="N175" s="145">
        <v>880.88000000000011</v>
      </c>
      <c r="O175" s="66">
        <f t="shared" si="19"/>
        <v>0.36400000000000005</v>
      </c>
      <c r="P175" s="10"/>
      <c r="Q175" s="67">
        <f t="shared" si="20"/>
        <v>323.23200000000008</v>
      </c>
      <c r="R175" s="139">
        <f t="shared" si="21"/>
        <v>0.57963446475195834</v>
      </c>
      <c r="S175" s="69" t="s">
        <v>44</v>
      </c>
      <c r="T175" s="10"/>
      <c r="U175" s="70">
        <v>558</v>
      </c>
      <c r="V175" s="70">
        <v>558</v>
      </c>
      <c r="W175" s="10"/>
      <c r="X175" s="10"/>
      <c r="Y175" s="10"/>
      <c r="Z175" s="10"/>
      <c r="AA175" s="10"/>
      <c r="AB175" s="10"/>
    </row>
    <row r="176" spans="1:28" s="159" customFormat="1" ht="14">
      <c r="A176" s="97" t="s">
        <v>204</v>
      </c>
      <c r="B176" s="57"/>
      <c r="C176" s="98" t="s">
        <v>27</v>
      </c>
      <c r="D176" s="98" t="s">
        <v>82</v>
      </c>
      <c r="E176" s="99">
        <v>0</v>
      </c>
      <c r="F176" s="60" t="s">
        <v>82</v>
      </c>
      <c r="G176" s="99">
        <v>0</v>
      </c>
      <c r="H176" s="100"/>
      <c r="I176" s="140">
        <v>1789991</v>
      </c>
      <c r="J176" s="100"/>
      <c r="K176" s="127">
        <v>841960.6</v>
      </c>
      <c r="L176" s="102">
        <v>0.52</v>
      </c>
      <c r="M176" s="79">
        <f>(I176*L176)-(I176*L176)*$G176</f>
        <v>930795.32000000007</v>
      </c>
      <c r="N176" s="127">
        <v>930795.32000000007</v>
      </c>
      <c r="O176" s="158">
        <f t="shared" si="19"/>
        <v>0.52</v>
      </c>
      <c r="P176" s="100"/>
      <c r="Q176" s="142">
        <f t="shared" si="20"/>
        <v>88834.720000000088</v>
      </c>
      <c r="R176" s="143">
        <f t="shared" si="21"/>
        <v>0.10550935518835453</v>
      </c>
      <c r="S176" s="144" t="s">
        <v>29</v>
      </c>
      <c r="T176" s="100"/>
      <c r="U176" s="71">
        <v>841961</v>
      </c>
      <c r="V176" s="71">
        <v>841961</v>
      </c>
      <c r="W176" s="100"/>
      <c r="X176" s="100"/>
      <c r="Y176" s="100"/>
      <c r="Z176" s="100"/>
      <c r="AA176" s="100"/>
      <c r="AB176" s="100"/>
    </row>
    <row r="177" spans="1:28">
      <c r="A177" s="56" t="s">
        <v>205</v>
      </c>
      <c r="B177" s="57"/>
      <c r="C177" s="58" t="s">
        <v>27</v>
      </c>
      <c r="D177" s="58" t="s">
        <v>56</v>
      </c>
      <c r="E177" s="59">
        <v>0.45</v>
      </c>
      <c r="F177" s="60" t="s">
        <v>56</v>
      </c>
      <c r="G177" s="59">
        <v>0.45</v>
      </c>
      <c r="H177" s="10"/>
      <c r="I177" s="127">
        <v>301</v>
      </c>
      <c r="J177" s="10"/>
      <c r="K177" s="145">
        <v>170</v>
      </c>
      <c r="L177" s="63">
        <v>0.52</v>
      </c>
      <c r="M177" s="64">
        <f t="shared" si="18"/>
        <v>86.085999999999999</v>
      </c>
      <c r="N177" s="148">
        <v>170</v>
      </c>
      <c r="O177" s="66">
        <f t="shared" si="19"/>
        <v>0.56478405315614622</v>
      </c>
      <c r="P177" s="10"/>
      <c r="Q177" s="67">
        <f t="shared" si="20"/>
        <v>0</v>
      </c>
      <c r="R177" s="139">
        <f t="shared" si="21"/>
        <v>0</v>
      </c>
      <c r="S177" s="69" t="s">
        <v>29</v>
      </c>
      <c r="T177" s="10"/>
      <c r="U177" s="70">
        <v>170</v>
      </c>
      <c r="V177" s="70">
        <v>170</v>
      </c>
      <c r="W177" s="10"/>
      <c r="X177" s="10"/>
      <c r="Y177" s="10"/>
      <c r="Z177" s="10"/>
      <c r="AA177" s="10"/>
      <c r="AB177" s="10"/>
    </row>
    <row r="178" spans="1:28">
      <c r="A178" s="10"/>
      <c r="B178" s="260"/>
      <c r="C178" s="260"/>
      <c r="D178" s="105"/>
      <c r="E178" s="32"/>
      <c r="F178" s="105"/>
      <c r="G178" s="32"/>
      <c r="H178" s="10"/>
      <c r="I178" s="134"/>
      <c r="J178" s="10"/>
      <c r="K178" s="53"/>
      <c r="L178" s="32"/>
      <c r="M178" s="34"/>
      <c r="N178" s="35"/>
      <c r="O178" s="146"/>
      <c r="P178" s="260"/>
      <c r="Q178" s="260"/>
      <c r="R178" s="32"/>
      <c r="S178" s="109"/>
      <c r="T178" s="10"/>
      <c r="U178" s="38"/>
      <c r="V178" s="38"/>
      <c r="W178" s="10"/>
      <c r="X178" s="10"/>
      <c r="Y178" s="10"/>
      <c r="Z178" s="10"/>
      <c r="AA178" s="10"/>
      <c r="AB178" s="10"/>
    </row>
    <row r="179" spans="1:28">
      <c r="A179" s="110" t="s">
        <v>206</v>
      </c>
      <c r="B179" s="57"/>
      <c r="C179" s="56"/>
      <c r="D179" s="58"/>
      <c r="E179" s="63"/>
      <c r="F179" s="58"/>
      <c r="G179" s="63"/>
      <c r="H179" s="10"/>
      <c r="I179" s="111">
        <f>SUM(I143:I177)</f>
        <v>1935468</v>
      </c>
      <c r="J179" s="10"/>
      <c r="K179" s="111">
        <f>SUM(K143:K177)</f>
        <v>895374.18599999999</v>
      </c>
      <c r="L179" s="147">
        <v>0.52</v>
      </c>
      <c r="M179" s="113">
        <f>SUM(M143:M177)</f>
        <v>991922.85400000005</v>
      </c>
      <c r="N179" s="111">
        <f>SUM(N143:N177)</f>
        <v>994133.31800000009</v>
      </c>
      <c r="O179" s="115">
        <f t="shared" ref="O179" si="22">N179/I179</f>
        <v>0.51363975947936114</v>
      </c>
      <c r="P179" s="116"/>
      <c r="Q179" s="117">
        <f>N179-K179</f>
        <v>98759.1320000001</v>
      </c>
      <c r="R179" s="118">
        <f>Q179/K179</f>
        <v>0.11029928441559973</v>
      </c>
      <c r="S179" s="160"/>
      <c r="T179" s="10"/>
      <c r="U179" s="120">
        <v>891119</v>
      </c>
      <c r="V179" s="120">
        <v>895374</v>
      </c>
      <c r="W179" s="10"/>
      <c r="X179" s="10"/>
      <c r="Y179" s="122" t="s">
        <v>73</v>
      </c>
      <c r="Z179" s="123"/>
      <c r="AA179" s="123" t="s">
        <v>74</v>
      </c>
      <c r="AB179" s="123"/>
    </row>
    <row r="180" spans="1:28">
      <c r="A180" s="10"/>
      <c r="B180" s="260"/>
      <c r="C180" s="260"/>
      <c r="D180" s="105"/>
      <c r="E180" s="32"/>
      <c r="F180" s="105"/>
      <c r="G180" s="32"/>
      <c r="H180" s="10"/>
      <c r="I180" s="15"/>
      <c r="J180" s="10"/>
      <c r="K180" s="53"/>
      <c r="L180" s="32"/>
      <c r="M180" s="34"/>
      <c r="N180" s="35"/>
      <c r="O180" s="146"/>
      <c r="P180" s="260"/>
      <c r="Q180" s="260"/>
      <c r="R180" s="36"/>
      <c r="S180" s="37"/>
      <c r="T180" s="10"/>
      <c r="U180" s="38"/>
      <c r="V180" s="38"/>
      <c r="W180" s="10"/>
      <c r="X180" s="10"/>
      <c r="Y180" s="10"/>
      <c r="Z180" s="10"/>
      <c r="AA180" s="10"/>
      <c r="AB180" s="10"/>
    </row>
    <row r="181" spans="1:28">
      <c r="A181" s="161" t="s">
        <v>207</v>
      </c>
      <c r="B181" s="57"/>
      <c r="C181" s="162"/>
      <c r="D181" s="163"/>
      <c r="E181" s="164"/>
      <c r="F181" s="165"/>
      <c r="G181" s="164"/>
      <c r="H181" s="10"/>
      <c r="I181" s="166">
        <f>I179+I140+I94+I64+I44</f>
        <v>10877145</v>
      </c>
      <c r="J181" s="31"/>
      <c r="K181" s="166">
        <f>K179+K140+K94+K64+K44</f>
        <v>1729817.5799999996</v>
      </c>
      <c r="L181" s="164"/>
      <c r="M181" s="167">
        <f>M179+M140+M94+M64+M44</f>
        <v>1967544.202</v>
      </c>
      <c r="N181" s="166">
        <f>N179+N140+N94+N64+N44</f>
        <v>1973568.0220000001</v>
      </c>
      <c r="O181" s="168"/>
      <c r="P181" s="116"/>
      <c r="Q181" s="169"/>
      <c r="R181" s="170"/>
      <c r="S181" s="171"/>
      <c r="T181" s="10"/>
      <c r="U181" s="172">
        <v>1659110</v>
      </c>
      <c r="V181" s="172">
        <v>1729136</v>
      </c>
      <c r="W181" s="10"/>
      <c r="X181" s="10"/>
      <c r="Y181" s="173" t="s">
        <v>73</v>
      </c>
      <c r="Z181" s="173"/>
      <c r="AA181" s="10"/>
      <c r="AB181" s="10"/>
    </row>
    <row r="182" spans="1:28">
      <c r="A182" s="10"/>
      <c r="B182" s="260"/>
      <c r="C182" s="260"/>
      <c r="D182" s="105"/>
      <c r="E182" s="32"/>
      <c r="F182" s="105"/>
      <c r="G182" s="32"/>
      <c r="H182" s="10"/>
      <c r="I182" s="15"/>
      <c r="K182" s="53"/>
      <c r="L182" s="32"/>
      <c r="M182" s="174"/>
      <c r="N182" s="175"/>
      <c r="O182" s="146"/>
      <c r="P182" s="260"/>
      <c r="Q182" s="260"/>
      <c r="R182" s="36"/>
      <c r="S182" s="109"/>
      <c r="T182" s="10"/>
      <c r="U182" s="38"/>
      <c r="V182" s="38"/>
      <c r="W182" s="10"/>
      <c r="X182" s="10"/>
      <c r="Y182" s="173" t="s">
        <v>74</v>
      </c>
      <c r="Z182" s="173"/>
      <c r="AA182" s="10"/>
      <c r="AB182" s="10"/>
    </row>
    <row r="183" spans="1:28">
      <c r="A183" s="152" t="s">
        <v>208</v>
      </c>
      <c r="B183" s="260"/>
      <c r="C183" s="260"/>
      <c r="D183" s="105"/>
      <c r="E183" s="32"/>
      <c r="F183" s="105"/>
      <c r="G183" s="32"/>
      <c r="H183" s="10"/>
      <c r="I183" s="106">
        <f>I113+I81+I58+I13+I10</f>
        <v>84746</v>
      </c>
      <c r="J183" s="10" t="s">
        <v>209</v>
      </c>
      <c r="K183" s="157"/>
      <c r="L183" s="33"/>
      <c r="M183" s="176"/>
      <c r="N183" s="177"/>
      <c r="O183" s="33"/>
      <c r="P183" s="40"/>
      <c r="Q183" s="36"/>
      <c r="R183" s="36"/>
      <c r="S183" s="37"/>
      <c r="T183" s="10"/>
      <c r="U183" s="178">
        <v>4977330</v>
      </c>
      <c r="V183" s="38"/>
      <c r="W183" s="10"/>
      <c r="X183" s="10"/>
      <c r="Y183" s="10"/>
      <c r="Z183" s="10"/>
      <c r="AA183" s="10"/>
      <c r="AB183" s="10"/>
    </row>
    <row r="184" spans="1:28">
      <c r="A184" s="10"/>
      <c r="B184" s="263"/>
      <c r="C184" s="263"/>
      <c r="D184" s="105"/>
      <c r="E184" s="32"/>
      <c r="F184" s="105"/>
      <c r="G184" s="32"/>
      <c r="H184" s="10"/>
      <c r="I184" s="179"/>
      <c r="J184" s="10"/>
      <c r="K184" s="157"/>
      <c r="L184" s="264"/>
      <c r="M184" s="264"/>
      <c r="N184" s="264"/>
      <c r="O184" s="264"/>
      <c r="P184" s="40"/>
      <c r="Q184" s="180"/>
      <c r="R184" s="36"/>
      <c r="S184" s="37"/>
      <c r="T184" s="10"/>
      <c r="U184" s="38"/>
      <c r="V184" s="38"/>
      <c r="W184" s="10"/>
      <c r="X184" s="10"/>
      <c r="Y184" s="10"/>
      <c r="Z184" s="10"/>
      <c r="AA184" s="10"/>
      <c r="AB184" s="10"/>
    </row>
    <row r="185" spans="1:28">
      <c r="A185" s="181"/>
      <c r="B185" s="265"/>
      <c r="C185" s="265"/>
      <c r="D185" s="182"/>
      <c r="E185" s="183"/>
      <c r="F185" s="182"/>
      <c r="G185" s="183"/>
      <c r="H185" s="184"/>
      <c r="I185" s="185"/>
      <c r="J185" s="184"/>
      <c r="K185" s="186"/>
      <c r="L185" s="187"/>
      <c r="M185" s="188"/>
      <c r="N185" s="189"/>
      <c r="O185" s="190"/>
      <c r="P185" s="265"/>
      <c r="Q185" s="265"/>
      <c r="R185" s="183"/>
      <c r="S185" s="191"/>
      <c r="T185" s="184"/>
      <c r="U185" s="19"/>
      <c r="V185" s="19"/>
      <c r="W185" s="13"/>
      <c r="X185" s="13"/>
      <c r="Y185" s="10"/>
      <c r="Z185" s="10"/>
      <c r="AA185" s="10"/>
      <c r="AB185" s="10"/>
    </row>
    <row r="186" spans="1:28">
      <c r="A186" s="192"/>
      <c r="B186" s="262"/>
      <c r="C186" s="262"/>
      <c r="D186" s="193"/>
      <c r="E186" s="14"/>
      <c r="F186" s="193"/>
      <c r="G186" s="14"/>
      <c r="H186" s="13"/>
      <c r="I186" s="15"/>
      <c r="J186" s="13"/>
      <c r="K186" s="16"/>
      <c r="L186" s="14"/>
      <c r="M186" s="6"/>
      <c r="N186" s="17"/>
      <c r="O186" s="194"/>
      <c r="P186" s="262"/>
      <c r="Q186" s="262"/>
      <c r="R186" s="14"/>
      <c r="S186" s="18"/>
      <c r="T186" s="13"/>
      <c r="U186" s="19"/>
      <c r="V186" s="19"/>
      <c r="W186" s="13"/>
      <c r="X186" s="13"/>
      <c r="Y186" s="10"/>
      <c r="Z186" s="10"/>
      <c r="AA186" s="10"/>
      <c r="AB186" s="10"/>
    </row>
    <row r="187" spans="1:28">
      <c r="A187" s="266"/>
      <c r="B187" s="266"/>
      <c r="C187" s="266"/>
      <c r="D187" s="266"/>
      <c r="E187" s="266"/>
      <c r="F187" s="266"/>
      <c r="G187" s="266"/>
      <c r="H187" s="266"/>
      <c r="I187" s="15"/>
      <c r="J187" s="13"/>
      <c r="K187" s="16"/>
      <c r="L187" s="195"/>
      <c r="M187" s="196"/>
      <c r="N187" s="17"/>
      <c r="O187" s="194"/>
      <c r="P187" s="262"/>
      <c r="Q187" s="262"/>
      <c r="R187" s="14"/>
      <c r="S187" s="18"/>
      <c r="T187" s="13"/>
      <c r="U187" s="19"/>
      <c r="V187" s="19"/>
      <c r="W187" s="13"/>
      <c r="X187" s="13"/>
      <c r="Y187" s="10"/>
      <c r="Z187" s="10"/>
      <c r="AA187" s="10"/>
      <c r="AB187" s="10"/>
    </row>
    <row r="188" spans="1:28">
      <c r="A188" s="266"/>
      <c r="B188" s="266"/>
      <c r="C188" s="266"/>
      <c r="D188" s="266"/>
      <c r="E188" s="266"/>
      <c r="F188" s="266"/>
      <c r="G188" s="266"/>
      <c r="H188" s="266"/>
      <c r="I188" s="15"/>
      <c r="J188" s="13" t="s">
        <v>210</v>
      </c>
      <c r="K188" s="16"/>
      <c r="L188" s="14"/>
      <c r="M188" s="6"/>
      <c r="N188" s="17"/>
      <c r="O188" s="194"/>
      <c r="P188" s="262"/>
      <c r="Q188" s="262"/>
      <c r="R188" s="14"/>
      <c r="S188" s="18"/>
      <c r="T188" s="13"/>
      <c r="U188" s="19"/>
      <c r="V188" s="19"/>
      <c r="W188" s="13"/>
      <c r="X188" s="13"/>
      <c r="Y188" s="10"/>
      <c r="Z188" s="10"/>
      <c r="AA188" s="10"/>
      <c r="AB188" s="10"/>
    </row>
    <row r="189" spans="1:28">
      <c r="A189" s="192"/>
      <c r="B189" s="262"/>
      <c r="C189" s="262"/>
      <c r="D189" s="193"/>
      <c r="E189" s="197"/>
      <c r="F189" s="193"/>
      <c r="G189" s="197"/>
      <c r="H189" s="13"/>
      <c r="I189" s="157"/>
      <c r="J189" s="13"/>
      <c r="K189" s="16"/>
      <c r="L189" s="14"/>
      <c r="M189" s="6"/>
      <c r="N189" s="17"/>
      <c r="O189" s="194"/>
      <c r="P189" s="262"/>
      <c r="Q189" s="262"/>
      <c r="R189" s="14"/>
      <c r="S189" s="18"/>
      <c r="T189" s="13"/>
      <c r="U189" s="19"/>
      <c r="V189" s="19"/>
      <c r="W189" s="13"/>
      <c r="X189" s="13"/>
      <c r="Y189" s="10"/>
      <c r="Z189" s="10"/>
      <c r="AA189" s="10"/>
      <c r="AB189" s="10"/>
    </row>
    <row r="190" spans="1:28">
      <c r="A190" s="261"/>
      <c r="B190" s="261"/>
      <c r="C190" s="261"/>
      <c r="D190" s="261"/>
      <c r="E190" s="261"/>
      <c r="F190" s="261"/>
      <c r="G190" s="261"/>
      <c r="H190" s="10"/>
      <c r="I190" s="157"/>
      <c r="J190" s="31"/>
      <c r="K190" s="53"/>
      <c r="L190" s="32"/>
      <c r="M190" s="34"/>
      <c r="N190" s="35"/>
      <c r="O190" s="146"/>
      <c r="P190" s="260"/>
      <c r="Q190" s="260"/>
      <c r="R190" s="32"/>
      <c r="S190" s="109"/>
      <c r="T190" s="10"/>
      <c r="U190" s="38"/>
      <c r="V190" s="38"/>
      <c r="W190" s="10"/>
      <c r="X190" s="10"/>
      <c r="Y190" s="10"/>
      <c r="Z190" s="10"/>
      <c r="AA190" s="10"/>
      <c r="AB190" s="10"/>
    </row>
    <row r="191" spans="1:28">
      <c r="A191" s="57"/>
      <c r="B191" s="260"/>
      <c r="C191" s="260"/>
      <c r="D191" s="105"/>
      <c r="E191" s="32"/>
      <c r="F191" s="105"/>
      <c r="G191" s="32"/>
      <c r="H191" s="10"/>
      <c r="I191" s="15"/>
      <c r="J191" s="31"/>
      <c r="K191" s="53"/>
      <c r="L191" s="32"/>
      <c r="M191" s="34"/>
      <c r="N191" s="35"/>
      <c r="O191" s="146"/>
      <c r="P191" s="260"/>
      <c r="Q191" s="260"/>
      <c r="R191" s="32"/>
      <c r="S191" s="109"/>
      <c r="T191" s="10"/>
      <c r="U191" s="38"/>
      <c r="V191" s="38"/>
      <c r="W191" s="10"/>
      <c r="X191" s="10"/>
      <c r="Y191" s="10"/>
      <c r="Z191" s="10"/>
      <c r="AA191" s="10"/>
      <c r="AB191" s="10"/>
    </row>
    <row r="192" spans="1:28">
      <c r="A192" s="57"/>
      <c r="B192" s="260"/>
      <c r="C192" s="260"/>
      <c r="D192" s="105"/>
      <c r="E192" s="32"/>
      <c r="F192" s="105"/>
      <c r="G192" s="32"/>
      <c r="H192" s="10"/>
      <c r="I192" s="15"/>
      <c r="J192" s="10" t="s">
        <v>210</v>
      </c>
      <c r="K192" s="53"/>
      <c r="L192" s="32"/>
      <c r="M192" s="34"/>
      <c r="N192" s="35"/>
      <c r="O192" s="146"/>
      <c r="P192" s="260"/>
      <c r="Q192" s="260"/>
      <c r="R192" s="32"/>
      <c r="S192" s="109"/>
      <c r="T192" s="10"/>
      <c r="U192" s="38"/>
      <c r="V192" s="38"/>
      <c r="W192" s="10"/>
      <c r="X192" s="10"/>
      <c r="Y192" s="10"/>
      <c r="Z192" s="10"/>
      <c r="AA192" s="10"/>
      <c r="AB192" s="10"/>
    </row>
    <row r="193" spans="1:28">
      <c r="A193" s="10"/>
      <c r="B193" s="260"/>
      <c r="C193" s="260"/>
      <c r="D193" s="105"/>
      <c r="E193" s="32"/>
      <c r="F193" s="105"/>
      <c r="G193" s="32"/>
      <c r="H193" s="10"/>
      <c r="I193" s="15"/>
      <c r="J193" s="10"/>
      <c r="K193" s="53"/>
      <c r="L193" s="32"/>
      <c r="M193" s="34"/>
      <c r="N193" s="35"/>
      <c r="O193" s="146"/>
      <c r="P193" s="260"/>
      <c r="Q193" s="260"/>
      <c r="R193" s="32"/>
      <c r="S193" s="109"/>
      <c r="T193" s="10"/>
      <c r="U193" s="38"/>
      <c r="V193" s="38"/>
      <c r="W193" s="10"/>
      <c r="X193" s="10"/>
      <c r="Y193" s="10"/>
      <c r="Z193" s="10"/>
      <c r="AA193" s="10"/>
      <c r="AB193" s="10"/>
    </row>
    <row r="194" spans="1:28">
      <c r="A194" s="10"/>
      <c r="B194" s="10"/>
      <c r="C194" s="10"/>
      <c r="D194" s="105"/>
      <c r="E194" s="32"/>
      <c r="F194" s="105"/>
      <c r="G194" s="32"/>
      <c r="H194" s="10"/>
      <c r="I194" s="15"/>
      <c r="J194" s="10"/>
      <c r="K194" s="53"/>
      <c r="L194" s="32"/>
      <c r="M194" s="34"/>
      <c r="N194" s="35"/>
      <c r="O194" s="32"/>
      <c r="P194" s="10"/>
      <c r="Q194" s="32"/>
      <c r="R194" s="32"/>
      <c r="S194" s="109"/>
      <c r="T194" s="10"/>
      <c r="U194" s="38"/>
      <c r="V194" s="38"/>
      <c r="W194" s="10"/>
      <c r="X194" s="10"/>
      <c r="Y194" s="10"/>
      <c r="Z194" s="10"/>
      <c r="AA194" s="10"/>
      <c r="AB194" s="10"/>
    </row>
    <row r="195" spans="1:28">
      <c r="A195" s="10"/>
      <c r="B195" s="10"/>
      <c r="C195" s="10"/>
      <c r="D195" s="105"/>
      <c r="E195" s="32"/>
      <c r="F195" s="105"/>
      <c r="G195" s="32"/>
      <c r="H195" s="10"/>
      <c r="I195" s="15"/>
      <c r="J195" s="10"/>
      <c r="K195" s="53"/>
      <c r="L195" s="32"/>
      <c r="M195" s="34"/>
      <c r="N195" s="35"/>
      <c r="O195" s="32"/>
      <c r="P195" s="10"/>
      <c r="Q195" s="32"/>
      <c r="R195" s="32"/>
      <c r="S195" s="109"/>
      <c r="T195" s="10"/>
      <c r="U195" s="38"/>
      <c r="V195" s="38"/>
      <c r="W195" s="10"/>
      <c r="X195" s="10"/>
      <c r="Y195" s="10"/>
      <c r="Z195" s="10"/>
      <c r="AA195" s="10"/>
      <c r="AB195" s="10"/>
    </row>
    <row r="196" spans="1:28">
      <c r="A196" s="10"/>
      <c r="B196" s="10"/>
      <c r="C196" s="10"/>
      <c r="D196" s="105"/>
      <c r="E196" s="32"/>
      <c r="F196" s="105"/>
      <c r="G196" s="32"/>
      <c r="H196" s="10"/>
      <c r="I196" s="15"/>
      <c r="J196" s="10" t="s">
        <v>210</v>
      </c>
      <c r="K196" s="53"/>
      <c r="L196" s="32"/>
      <c r="M196" s="34"/>
      <c r="N196" s="35"/>
      <c r="O196" s="32"/>
      <c r="P196" s="10"/>
      <c r="Q196" s="32"/>
      <c r="R196" s="32"/>
      <c r="S196" s="109"/>
      <c r="T196" s="10"/>
      <c r="U196" s="38"/>
      <c r="V196" s="38"/>
      <c r="W196" s="10"/>
      <c r="X196" s="10"/>
      <c r="Y196" s="10"/>
      <c r="Z196" s="10"/>
      <c r="AA196" s="10"/>
      <c r="AB196" s="10"/>
    </row>
    <row r="197" spans="1:28">
      <c r="A197" s="10"/>
      <c r="B197" s="10"/>
      <c r="C197" s="10"/>
      <c r="D197" s="105"/>
      <c r="E197" s="32"/>
      <c r="F197" s="105"/>
      <c r="G197" s="32"/>
      <c r="H197" s="10"/>
      <c r="I197" s="15"/>
      <c r="J197" s="10"/>
      <c r="K197" s="53"/>
      <c r="L197" s="32"/>
      <c r="M197" s="34"/>
      <c r="N197" s="35"/>
      <c r="O197" s="32"/>
      <c r="P197" s="10"/>
      <c r="Q197" s="32"/>
      <c r="R197" s="32"/>
      <c r="S197" s="109"/>
      <c r="T197" s="10"/>
      <c r="U197" s="38"/>
      <c r="V197" s="38"/>
      <c r="W197" s="10"/>
      <c r="X197" s="10"/>
      <c r="Y197" s="10"/>
      <c r="Z197" s="10"/>
      <c r="AA197" s="10"/>
      <c r="AB197" s="10"/>
    </row>
    <row r="198" spans="1:28">
      <c r="A198" s="10"/>
      <c r="B198" s="10"/>
      <c r="C198" s="10"/>
      <c r="D198" s="105"/>
      <c r="E198" s="32"/>
      <c r="F198" s="105"/>
      <c r="G198" s="32"/>
      <c r="H198" s="10"/>
      <c r="I198" s="15"/>
      <c r="J198" s="10"/>
      <c r="K198" s="53"/>
      <c r="L198" s="32"/>
      <c r="M198" s="34"/>
      <c r="N198" s="35"/>
      <c r="O198" s="32"/>
      <c r="P198" s="10"/>
      <c r="Q198" s="32"/>
      <c r="R198" s="32"/>
      <c r="S198" s="109"/>
      <c r="T198" s="10"/>
      <c r="U198" s="38"/>
      <c r="V198" s="38"/>
      <c r="W198" s="10"/>
      <c r="X198" s="10"/>
      <c r="Y198" s="10"/>
      <c r="Z198" s="10"/>
      <c r="AA198" s="10"/>
      <c r="AB198" s="10"/>
    </row>
    <row r="199" spans="1:28">
      <c r="A199" s="10"/>
      <c r="B199" s="10"/>
      <c r="C199" s="10"/>
      <c r="D199" s="105"/>
      <c r="E199" s="32"/>
      <c r="F199" s="105"/>
      <c r="G199" s="32"/>
      <c r="H199" s="10"/>
      <c r="I199" s="15"/>
      <c r="J199" s="10"/>
      <c r="K199" s="53"/>
      <c r="L199" s="32"/>
      <c r="M199" s="34"/>
      <c r="N199" s="35"/>
      <c r="O199" s="32"/>
      <c r="P199" s="10"/>
      <c r="Q199" s="32"/>
      <c r="R199" s="32"/>
      <c r="S199" s="109"/>
      <c r="T199" s="10"/>
      <c r="U199" s="38"/>
      <c r="V199" s="38"/>
      <c r="W199" s="10"/>
      <c r="X199" s="10"/>
      <c r="Y199" s="10"/>
      <c r="Z199" s="10"/>
      <c r="AA199" s="10"/>
      <c r="AB199" s="10"/>
    </row>
    <row r="200" spans="1:28">
      <c r="A200" s="10"/>
      <c r="B200" s="10"/>
      <c r="C200" s="10"/>
      <c r="D200" s="105"/>
      <c r="E200" s="32"/>
      <c r="F200" s="105"/>
      <c r="G200" s="32"/>
      <c r="H200" s="10"/>
      <c r="I200" s="15"/>
      <c r="J200" s="10" t="s">
        <v>210</v>
      </c>
      <c r="K200" s="53"/>
      <c r="L200" s="32"/>
      <c r="M200" s="34"/>
      <c r="N200" s="35"/>
      <c r="O200" s="32"/>
      <c r="P200" s="10"/>
      <c r="Q200" s="32"/>
      <c r="R200" s="32"/>
      <c r="S200" s="109"/>
      <c r="T200" s="10"/>
      <c r="U200" s="38"/>
      <c r="V200" s="38"/>
      <c r="W200" s="10"/>
      <c r="X200" s="10"/>
      <c r="Y200" s="10"/>
      <c r="Z200" s="10"/>
      <c r="AA200" s="10"/>
      <c r="AB200" s="10"/>
    </row>
    <row r="201" spans="1:28">
      <c r="A201" s="10"/>
      <c r="B201" s="10"/>
      <c r="C201" s="10"/>
      <c r="D201" s="105"/>
      <c r="E201" s="32"/>
      <c r="F201" s="105"/>
      <c r="G201" s="32"/>
      <c r="H201" s="10"/>
      <c r="I201" s="15"/>
      <c r="J201" s="10"/>
      <c r="K201" s="53"/>
      <c r="L201" s="32"/>
      <c r="M201" s="34"/>
      <c r="N201" s="35"/>
      <c r="O201" s="32"/>
      <c r="P201" s="10"/>
      <c r="Q201" s="32"/>
      <c r="R201" s="32"/>
      <c r="S201" s="109"/>
      <c r="T201" s="10"/>
      <c r="U201" s="38"/>
      <c r="V201" s="38"/>
      <c r="W201" s="10"/>
      <c r="X201" s="10"/>
      <c r="Y201" s="10"/>
      <c r="Z201" s="10"/>
      <c r="AA201" s="10"/>
      <c r="AB201" s="10"/>
    </row>
    <row r="202" spans="1:28">
      <c r="A202" s="10"/>
      <c r="B202" s="10"/>
      <c r="C202" s="10"/>
      <c r="D202" s="105"/>
      <c r="E202" s="32"/>
      <c r="F202" s="105"/>
      <c r="G202" s="32"/>
      <c r="H202" s="10"/>
      <c r="I202" s="15"/>
      <c r="J202" s="10"/>
      <c r="K202" s="53"/>
      <c r="L202" s="32"/>
      <c r="M202" s="34"/>
      <c r="N202" s="35"/>
      <c r="O202" s="32"/>
      <c r="P202" s="10"/>
      <c r="Q202" s="32"/>
      <c r="R202" s="32"/>
      <c r="S202" s="109"/>
      <c r="T202" s="10"/>
      <c r="U202" s="38"/>
      <c r="V202" s="38"/>
      <c r="W202" s="10"/>
      <c r="X202" s="10"/>
      <c r="Y202" s="10"/>
      <c r="Z202" s="10"/>
      <c r="AA202" s="10"/>
      <c r="AB202" s="10"/>
    </row>
    <row r="203" spans="1:28">
      <c r="A203" s="10"/>
      <c r="B203" s="10"/>
      <c r="C203" s="10"/>
      <c r="D203" s="105"/>
      <c r="E203" s="32"/>
      <c r="F203" s="105"/>
      <c r="G203" s="32"/>
      <c r="H203" s="10"/>
      <c r="I203" s="15"/>
      <c r="J203" s="10"/>
      <c r="K203" s="53"/>
      <c r="L203" s="32"/>
      <c r="M203" s="34"/>
      <c r="N203" s="35"/>
      <c r="O203" s="32"/>
      <c r="P203" s="10"/>
      <c r="Q203" s="32"/>
      <c r="R203" s="32"/>
      <c r="S203" s="109"/>
      <c r="T203" s="10"/>
      <c r="U203" s="38"/>
      <c r="V203" s="38"/>
      <c r="W203" s="10"/>
      <c r="X203" s="10"/>
      <c r="Y203" s="10"/>
      <c r="Z203" s="10"/>
      <c r="AA203" s="10"/>
      <c r="AB203" s="10"/>
    </row>
    <row r="204" spans="1:28">
      <c r="A204" s="10"/>
      <c r="B204" s="10"/>
      <c r="C204" s="10"/>
      <c r="D204" s="105"/>
      <c r="E204" s="32"/>
      <c r="F204" s="105"/>
      <c r="G204" s="32"/>
      <c r="H204" s="10"/>
      <c r="I204" s="15"/>
      <c r="J204" s="10"/>
      <c r="K204" s="53"/>
      <c r="L204" s="32"/>
      <c r="M204" s="34"/>
      <c r="N204" s="35"/>
      <c r="O204" s="32"/>
      <c r="P204" s="10"/>
      <c r="Q204" s="32"/>
      <c r="R204" s="32"/>
      <c r="S204" s="109"/>
      <c r="T204" s="10"/>
      <c r="U204" s="38"/>
      <c r="V204" s="38"/>
      <c r="W204" s="10"/>
      <c r="X204" s="10"/>
      <c r="Y204" s="10"/>
      <c r="Z204" s="10"/>
      <c r="AA204" s="10"/>
      <c r="AB204" s="10"/>
    </row>
    <row r="205" spans="1:28">
      <c r="A205" s="10"/>
      <c r="B205" s="10"/>
      <c r="C205" s="10"/>
      <c r="D205" s="105"/>
      <c r="E205" s="32"/>
      <c r="F205" s="105"/>
      <c r="G205" s="32"/>
      <c r="H205" s="10"/>
      <c r="I205" s="15"/>
      <c r="J205" s="10"/>
      <c r="K205" s="53"/>
      <c r="L205" s="32"/>
      <c r="M205" s="34"/>
      <c r="N205" s="35"/>
      <c r="O205" s="32"/>
      <c r="P205" s="10"/>
      <c r="Q205" s="32"/>
      <c r="R205" s="32"/>
      <c r="S205" s="109"/>
      <c r="T205" s="10"/>
      <c r="U205" s="38"/>
      <c r="V205" s="38"/>
      <c r="W205" s="10"/>
      <c r="X205" s="10"/>
      <c r="Y205" s="10"/>
      <c r="Z205" s="10"/>
      <c r="AA205" s="10"/>
      <c r="AB205" s="10"/>
    </row>
    <row r="206" spans="1:28">
      <c r="A206" s="10"/>
      <c r="B206" s="10"/>
      <c r="C206" s="10"/>
      <c r="D206" s="105"/>
      <c r="E206" s="32"/>
      <c r="F206" s="105"/>
      <c r="G206" s="32"/>
      <c r="H206" s="10"/>
      <c r="I206" s="15"/>
      <c r="J206" s="10"/>
      <c r="K206" s="53"/>
      <c r="L206" s="32"/>
      <c r="M206" s="34"/>
      <c r="N206" s="35"/>
      <c r="O206" s="32"/>
      <c r="P206" s="10"/>
      <c r="Q206" s="32"/>
      <c r="R206" s="32"/>
      <c r="S206" s="109"/>
      <c r="T206" s="10"/>
      <c r="U206" s="38"/>
      <c r="V206" s="38"/>
      <c r="W206" s="10"/>
      <c r="X206" s="10"/>
      <c r="Y206" s="10"/>
      <c r="Z206" s="10"/>
      <c r="AA206" s="10"/>
      <c r="AB206" s="10"/>
    </row>
    <row r="207" spans="1:28">
      <c r="A207" s="10"/>
      <c r="B207" s="10"/>
      <c r="C207" s="10"/>
      <c r="D207" s="105"/>
      <c r="E207" s="32"/>
      <c r="F207" s="105"/>
      <c r="G207" s="32"/>
      <c r="H207" s="10"/>
      <c r="I207" s="15"/>
      <c r="J207" s="10"/>
      <c r="K207" s="53"/>
      <c r="L207" s="32"/>
      <c r="M207" s="34"/>
      <c r="N207" s="35"/>
      <c r="O207" s="32"/>
      <c r="P207" s="10"/>
      <c r="Q207" s="32"/>
      <c r="R207" s="32"/>
      <c r="S207" s="109"/>
      <c r="T207" s="10"/>
      <c r="U207" s="38"/>
      <c r="V207" s="38"/>
      <c r="W207" s="10"/>
      <c r="X207" s="10"/>
      <c r="Y207" s="10"/>
      <c r="Z207" s="10"/>
      <c r="AA207" s="10"/>
      <c r="AB207" s="10"/>
    </row>
    <row r="208" spans="1:28">
      <c r="A208" s="10"/>
      <c r="B208" s="10"/>
      <c r="C208" s="10"/>
      <c r="D208" s="105"/>
      <c r="E208" s="32"/>
      <c r="F208" s="105"/>
      <c r="G208" s="32"/>
      <c r="H208" s="10"/>
      <c r="I208" s="15"/>
      <c r="J208" s="10"/>
      <c r="K208" s="53"/>
      <c r="L208" s="32"/>
      <c r="M208" s="34"/>
      <c r="N208" s="35"/>
      <c r="O208" s="32"/>
      <c r="P208" s="10"/>
      <c r="Q208" s="32"/>
      <c r="R208" s="32"/>
      <c r="S208" s="109"/>
      <c r="T208" s="10"/>
      <c r="U208" s="38"/>
      <c r="V208" s="38"/>
      <c r="W208" s="10"/>
      <c r="X208" s="10"/>
      <c r="Y208" s="10"/>
      <c r="Z208" s="10"/>
      <c r="AA208" s="10"/>
      <c r="AB208" s="10"/>
    </row>
    <row r="209" spans="1:28">
      <c r="A209" s="10"/>
      <c r="B209" s="10"/>
      <c r="C209" s="10"/>
      <c r="D209" s="105"/>
      <c r="E209" s="32"/>
      <c r="F209" s="105"/>
      <c r="G209" s="32"/>
      <c r="H209" s="10"/>
      <c r="I209" s="15"/>
      <c r="J209" s="10"/>
      <c r="K209" s="53"/>
      <c r="L209" s="32"/>
      <c r="M209" s="34"/>
      <c r="N209" s="35"/>
      <c r="O209" s="32"/>
      <c r="P209" s="10"/>
      <c r="Q209" s="32"/>
      <c r="R209" s="32"/>
      <c r="S209" s="109"/>
      <c r="T209" s="10"/>
      <c r="U209" s="38"/>
      <c r="V209" s="38"/>
      <c r="W209" s="10"/>
      <c r="X209" s="10"/>
      <c r="Y209" s="10"/>
      <c r="Z209" s="10"/>
      <c r="AA209" s="10"/>
      <c r="AB209" s="10"/>
    </row>
    <row r="210" spans="1:28">
      <c r="A210" s="10"/>
      <c r="B210" s="260"/>
      <c r="C210" s="260"/>
      <c r="D210" s="105"/>
      <c r="E210" s="32"/>
      <c r="F210" s="105" t="s">
        <v>28</v>
      </c>
      <c r="G210" s="32"/>
      <c r="H210" s="10"/>
      <c r="I210" s="15"/>
      <c r="J210" s="10"/>
      <c r="K210" s="53"/>
      <c r="L210" s="32"/>
      <c r="M210" s="34"/>
      <c r="N210" s="35"/>
      <c r="O210" s="32"/>
      <c r="P210" s="10"/>
      <c r="Q210" s="32"/>
      <c r="R210" s="32"/>
      <c r="S210" s="109"/>
      <c r="T210" s="10"/>
      <c r="U210" s="38"/>
      <c r="V210" s="38"/>
      <c r="W210" s="10"/>
      <c r="X210" s="10"/>
      <c r="Y210" s="10"/>
      <c r="Z210" s="10"/>
      <c r="AA210" s="10"/>
      <c r="AB210" s="10"/>
    </row>
    <row r="211" spans="1:28">
      <c r="A211" s="10"/>
      <c r="B211" s="260"/>
      <c r="C211" s="260"/>
      <c r="D211" s="105"/>
      <c r="E211" s="32"/>
      <c r="F211" s="105"/>
      <c r="G211" s="32"/>
      <c r="H211" s="10"/>
      <c r="I211" s="15"/>
      <c r="J211" s="10"/>
      <c r="K211" s="53"/>
      <c r="L211" s="32"/>
      <c r="M211" s="34"/>
      <c r="N211" s="35"/>
      <c r="O211" s="32"/>
      <c r="P211" s="10"/>
      <c r="Q211" s="32"/>
      <c r="R211" s="32"/>
      <c r="S211" s="109"/>
      <c r="T211" s="10"/>
      <c r="U211" s="38"/>
      <c r="V211" s="38"/>
      <c r="W211" s="10"/>
      <c r="X211" s="10"/>
      <c r="Y211" s="10"/>
      <c r="Z211" s="10"/>
      <c r="AA211" s="10"/>
      <c r="AB211" s="10"/>
    </row>
    <row r="212" spans="1:28">
      <c r="A212" s="10"/>
      <c r="B212" s="260"/>
      <c r="C212" s="260"/>
      <c r="D212" s="105"/>
      <c r="E212" s="32"/>
      <c r="F212" s="105"/>
      <c r="G212" s="32"/>
      <c r="H212" s="10"/>
      <c r="I212" s="15"/>
      <c r="J212" s="10"/>
      <c r="K212" s="53"/>
      <c r="L212" s="32"/>
      <c r="M212" s="34"/>
      <c r="N212" s="35"/>
      <c r="O212" s="32"/>
      <c r="P212" s="10"/>
      <c r="Q212" s="32"/>
      <c r="R212" s="32"/>
      <c r="S212" s="109"/>
      <c r="T212" s="10"/>
      <c r="U212" s="38"/>
      <c r="V212" s="38"/>
      <c r="W212" s="10"/>
      <c r="X212" s="10"/>
      <c r="Y212" s="10"/>
      <c r="Z212" s="10"/>
      <c r="AA212" s="10"/>
      <c r="AB212" s="10"/>
    </row>
    <row r="213" spans="1:28">
      <c r="A213" s="10"/>
      <c r="B213" s="260"/>
      <c r="C213" s="260"/>
      <c r="D213" s="105"/>
      <c r="E213" s="32"/>
      <c r="F213" s="105"/>
      <c r="G213" s="32"/>
      <c r="H213" s="10"/>
      <c r="I213" s="15"/>
      <c r="J213" s="10"/>
      <c r="K213" s="53"/>
      <c r="L213" s="32"/>
      <c r="M213" s="34"/>
      <c r="N213" s="35"/>
      <c r="O213" s="32"/>
      <c r="P213" s="10"/>
      <c r="Q213" s="32"/>
      <c r="R213" s="32"/>
      <c r="S213" s="109"/>
      <c r="T213" s="10"/>
      <c r="U213" s="38"/>
      <c r="V213" s="38"/>
      <c r="W213" s="10"/>
      <c r="X213" s="10"/>
      <c r="Y213" s="10"/>
      <c r="Z213" s="10"/>
      <c r="AA213" s="10"/>
      <c r="AB213" s="10"/>
    </row>
    <row r="214" spans="1:28">
      <c r="A214" s="10"/>
      <c r="B214" s="260"/>
      <c r="C214" s="260"/>
      <c r="D214" s="105"/>
      <c r="E214" s="32"/>
      <c r="F214" s="105"/>
      <c r="G214" s="32"/>
      <c r="H214" s="10"/>
      <c r="I214" s="15"/>
      <c r="J214" s="10"/>
      <c r="K214" s="53"/>
      <c r="L214" s="32"/>
      <c r="M214" s="34"/>
      <c r="N214" s="35"/>
      <c r="O214" s="32"/>
      <c r="P214" s="10"/>
      <c r="Q214" s="32"/>
      <c r="R214" s="32"/>
      <c r="S214" s="109"/>
      <c r="T214" s="10"/>
      <c r="U214" s="38"/>
      <c r="V214" s="38"/>
      <c r="W214" s="10"/>
      <c r="X214" s="10"/>
      <c r="Y214" s="10"/>
      <c r="Z214" s="10"/>
      <c r="AA214" s="10"/>
      <c r="AB214" s="10"/>
    </row>
    <row r="215" spans="1:28">
      <c r="A215" s="10"/>
      <c r="B215" s="260"/>
      <c r="C215" s="260"/>
      <c r="D215" s="105"/>
      <c r="E215" s="32"/>
      <c r="F215" s="105"/>
      <c r="G215" s="32"/>
      <c r="H215" s="10"/>
      <c r="I215" s="15"/>
      <c r="J215" s="10"/>
      <c r="K215" s="53"/>
      <c r="L215" s="32"/>
      <c r="M215" s="34"/>
      <c r="N215" s="35"/>
      <c r="O215" s="32"/>
      <c r="P215" s="10"/>
      <c r="Q215" s="32"/>
      <c r="R215" s="32"/>
      <c r="S215" s="109"/>
      <c r="T215" s="10"/>
      <c r="U215" s="38"/>
      <c r="V215" s="38"/>
      <c r="W215" s="10"/>
      <c r="X215" s="10"/>
      <c r="Y215" s="10"/>
      <c r="Z215" s="10"/>
      <c r="AA215" s="10"/>
      <c r="AB215" s="10"/>
    </row>
    <row r="216" spans="1:28">
      <c r="A216" s="10"/>
      <c r="B216" s="260"/>
      <c r="C216" s="260"/>
      <c r="D216" s="105"/>
      <c r="E216" s="32"/>
      <c r="F216" s="105"/>
      <c r="G216" s="32"/>
      <c r="H216" s="10"/>
      <c r="I216" s="15"/>
      <c r="J216" s="10"/>
      <c r="K216" s="53"/>
      <c r="L216" s="32"/>
      <c r="M216" s="34"/>
      <c r="N216" s="35"/>
      <c r="O216" s="32"/>
      <c r="P216" s="10"/>
      <c r="Q216" s="32"/>
      <c r="R216" s="32"/>
      <c r="S216" s="109"/>
      <c r="T216" s="10"/>
      <c r="U216" s="38"/>
      <c r="V216" s="38"/>
      <c r="W216" s="10"/>
      <c r="X216" s="10"/>
      <c r="Y216" s="10"/>
      <c r="Z216" s="10"/>
      <c r="AA216" s="10"/>
      <c r="AB216" s="10"/>
    </row>
    <row r="217" spans="1:28">
      <c r="A217" s="10"/>
      <c r="B217" s="260"/>
      <c r="C217" s="260"/>
      <c r="D217" s="105"/>
      <c r="E217" s="32"/>
      <c r="F217" s="105"/>
      <c r="G217" s="32"/>
      <c r="H217" s="10"/>
      <c r="I217" s="15"/>
      <c r="J217" s="10"/>
      <c r="K217" s="53"/>
      <c r="L217" s="32"/>
      <c r="M217" s="34"/>
      <c r="N217" s="35"/>
      <c r="O217" s="32"/>
      <c r="P217" s="10"/>
      <c r="Q217" s="32"/>
      <c r="R217" s="32"/>
      <c r="S217" s="109"/>
      <c r="T217" s="10"/>
      <c r="U217" s="38"/>
      <c r="V217" s="38"/>
      <c r="W217" s="10"/>
      <c r="X217" s="10"/>
      <c r="Y217" s="10"/>
      <c r="Z217" s="10"/>
      <c r="AA217" s="10"/>
      <c r="AB217" s="10"/>
    </row>
    <row r="218" spans="1:28">
      <c r="A218" s="10"/>
      <c r="B218" s="260"/>
      <c r="C218" s="260"/>
      <c r="D218" s="105"/>
      <c r="E218" s="32"/>
      <c r="F218" s="105"/>
      <c r="G218" s="32"/>
      <c r="H218" s="10"/>
      <c r="I218" s="15"/>
      <c r="J218" s="10"/>
      <c r="K218" s="53"/>
      <c r="L218" s="32"/>
      <c r="M218" s="34"/>
      <c r="N218" s="35"/>
      <c r="O218" s="32"/>
      <c r="P218" s="10"/>
      <c r="Q218" s="32"/>
      <c r="R218" s="32"/>
      <c r="S218" s="109"/>
      <c r="T218" s="10"/>
      <c r="U218" s="38"/>
      <c r="V218" s="38"/>
      <c r="W218" s="10"/>
      <c r="X218" s="10"/>
      <c r="Y218" s="10"/>
      <c r="Z218" s="10"/>
      <c r="AA218" s="10"/>
      <c r="AB218" s="10"/>
    </row>
    <row r="219" spans="1:28">
      <c r="A219" s="10"/>
      <c r="B219" s="260"/>
      <c r="C219" s="260"/>
      <c r="D219" s="105"/>
      <c r="E219" s="32"/>
      <c r="F219" s="105"/>
      <c r="G219" s="32"/>
      <c r="H219" s="10"/>
      <c r="I219" s="15"/>
      <c r="J219" s="10"/>
      <c r="K219" s="53"/>
      <c r="L219" s="32"/>
      <c r="M219" s="34"/>
      <c r="N219" s="35"/>
      <c r="O219" s="32"/>
      <c r="P219" s="10"/>
      <c r="Q219" s="32"/>
      <c r="R219" s="32"/>
      <c r="S219" s="109"/>
      <c r="T219" s="10"/>
      <c r="U219" s="38"/>
      <c r="V219" s="38"/>
      <c r="W219" s="10"/>
      <c r="X219" s="10"/>
      <c r="Y219" s="10"/>
      <c r="Z219" s="10"/>
      <c r="AA219" s="10"/>
      <c r="AB219" s="10"/>
    </row>
    <row r="220" spans="1:28">
      <c r="A220" s="10"/>
      <c r="B220" s="260"/>
      <c r="C220" s="260"/>
      <c r="D220" s="105"/>
      <c r="E220" s="33"/>
      <c r="F220" s="105"/>
      <c r="G220" s="33"/>
      <c r="H220" s="10"/>
      <c r="I220" s="157"/>
      <c r="J220" s="10"/>
      <c r="K220" s="53"/>
      <c r="L220" s="32"/>
      <c r="M220" s="34"/>
      <c r="N220" s="35"/>
      <c r="O220" s="32"/>
      <c r="P220" s="10"/>
      <c r="Q220" s="32"/>
      <c r="R220" s="32"/>
      <c r="S220" s="109"/>
      <c r="T220" s="10"/>
      <c r="U220" s="38"/>
      <c r="V220" s="38"/>
      <c r="W220" s="10"/>
      <c r="X220" s="10"/>
      <c r="Y220" s="10"/>
      <c r="Z220" s="10"/>
      <c r="AA220" s="10"/>
      <c r="AB220" s="10"/>
    </row>
    <row r="221" spans="1:28">
      <c r="A221" s="10"/>
      <c r="B221" s="260"/>
      <c r="C221" s="260"/>
      <c r="D221" s="105"/>
      <c r="E221" s="32"/>
      <c r="F221" s="105"/>
      <c r="G221" s="32"/>
      <c r="H221" s="31"/>
      <c r="I221" s="15"/>
      <c r="J221" s="31"/>
      <c r="K221" s="53"/>
      <c r="L221" s="32"/>
      <c r="M221" s="198"/>
      <c r="N221" s="35"/>
      <c r="O221" s="32"/>
      <c r="P221" s="10"/>
      <c r="Q221" s="32"/>
      <c r="R221" s="32"/>
      <c r="S221" s="109"/>
      <c r="T221" s="10"/>
      <c r="U221" s="38"/>
      <c r="V221" s="38"/>
      <c r="W221" s="10"/>
      <c r="X221" s="10"/>
      <c r="Y221" s="10"/>
      <c r="Z221" s="10"/>
      <c r="AA221" s="10"/>
      <c r="AB221" s="10"/>
    </row>
    <row r="222" spans="1:28">
      <c r="A222" s="10"/>
      <c r="B222" s="260"/>
      <c r="C222" s="260"/>
      <c r="D222" s="105"/>
      <c r="E222" s="32"/>
      <c r="F222" s="105"/>
      <c r="G222" s="32"/>
      <c r="H222" s="10"/>
      <c r="I222" s="15"/>
      <c r="J222" s="10"/>
      <c r="K222" s="53"/>
      <c r="L222" s="32"/>
      <c r="M222" s="34"/>
      <c r="N222" s="35"/>
      <c r="O222" s="32"/>
      <c r="P222" s="10"/>
      <c r="Q222" s="32"/>
      <c r="R222" s="32"/>
      <c r="S222" s="109"/>
      <c r="T222" s="10"/>
      <c r="U222" s="38"/>
      <c r="V222" s="38"/>
      <c r="W222" s="10"/>
      <c r="X222" s="10"/>
      <c r="Y222" s="10"/>
      <c r="Z222" s="10"/>
      <c r="AA222" s="10"/>
      <c r="AB222" s="10"/>
    </row>
    <row r="223" spans="1:28">
      <c r="A223" s="10"/>
      <c r="B223" s="260"/>
      <c r="C223" s="260"/>
      <c r="D223" s="105"/>
      <c r="E223" s="32"/>
      <c r="F223" s="105"/>
      <c r="G223" s="32"/>
      <c r="H223" s="10"/>
      <c r="I223" s="15"/>
      <c r="J223" s="10"/>
      <c r="K223" s="53"/>
      <c r="L223" s="32"/>
      <c r="M223" s="34"/>
      <c r="N223" s="35"/>
      <c r="O223" s="32"/>
      <c r="P223" s="10"/>
      <c r="Q223" s="32"/>
      <c r="R223" s="32"/>
      <c r="S223" s="109"/>
      <c r="T223" s="10"/>
      <c r="U223" s="38"/>
      <c r="V223" s="38"/>
      <c r="W223" s="10"/>
      <c r="X223" s="10"/>
      <c r="Y223" s="10"/>
      <c r="Z223" s="10"/>
      <c r="AA223" s="10"/>
      <c r="AB223" s="10"/>
    </row>
    <row r="224" spans="1:28">
      <c r="A224" s="10"/>
      <c r="B224" s="260"/>
      <c r="C224" s="260"/>
      <c r="D224" s="105"/>
      <c r="E224" s="32"/>
      <c r="F224" s="105"/>
      <c r="G224" s="32"/>
      <c r="H224" s="10"/>
      <c r="I224" s="15"/>
      <c r="J224" s="10"/>
      <c r="K224" s="53"/>
      <c r="L224" s="32"/>
      <c r="M224" s="34"/>
      <c r="N224" s="35"/>
      <c r="O224" s="32"/>
      <c r="P224" s="10"/>
      <c r="Q224" s="32"/>
      <c r="R224" s="32"/>
      <c r="S224" s="109"/>
      <c r="T224" s="10"/>
      <c r="U224" s="38"/>
      <c r="V224" s="38"/>
      <c r="W224" s="10"/>
      <c r="X224" s="10"/>
      <c r="Y224" s="10"/>
      <c r="Z224" s="10"/>
      <c r="AA224" s="10"/>
      <c r="AB224" s="10"/>
    </row>
    <row r="225" spans="1:28">
      <c r="A225" s="10"/>
      <c r="B225" s="260"/>
      <c r="C225" s="260"/>
      <c r="D225" s="105"/>
      <c r="E225" s="32"/>
      <c r="F225" s="105"/>
      <c r="G225" s="32"/>
      <c r="H225" s="10"/>
      <c r="I225" s="15"/>
      <c r="J225" s="10"/>
      <c r="K225" s="53"/>
      <c r="L225" s="32"/>
      <c r="M225" s="34"/>
      <c r="N225" s="35"/>
      <c r="O225" s="32"/>
      <c r="P225" s="10"/>
      <c r="Q225" s="32"/>
      <c r="R225" s="32"/>
      <c r="S225" s="109"/>
      <c r="T225" s="10"/>
      <c r="U225" s="38"/>
      <c r="V225" s="38"/>
      <c r="W225" s="10"/>
      <c r="X225" s="10"/>
      <c r="Y225" s="10"/>
      <c r="Z225" s="10"/>
      <c r="AA225" s="10"/>
      <c r="AB225" s="10"/>
    </row>
    <row r="226" spans="1:28">
      <c r="A226" s="10"/>
      <c r="B226" s="10"/>
      <c r="C226" s="10"/>
      <c r="D226" s="105"/>
      <c r="E226" s="32"/>
      <c r="F226" s="105"/>
      <c r="G226" s="32"/>
      <c r="H226" s="10"/>
      <c r="I226" s="15"/>
      <c r="J226" s="10"/>
      <c r="K226" s="53"/>
      <c r="L226" s="32"/>
      <c r="M226" s="34"/>
      <c r="N226" s="35"/>
      <c r="O226" s="32"/>
      <c r="P226" s="10"/>
      <c r="Q226" s="32"/>
      <c r="R226" s="32"/>
      <c r="S226" s="109"/>
      <c r="T226" s="10"/>
      <c r="U226" s="38"/>
      <c r="V226" s="38"/>
      <c r="W226" s="10"/>
      <c r="X226" s="10"/>
      <c r="Y226" s="10"/>
      <c r="Z226" s="10"/>
      <c r="AA226" s="10"/>
      <c r="AB226" s="10"/>
    </row>
    <row r="227" spans="1:28">
      <c r="A227" s="10"/>
      <c r="B227" s="10"/>
      <c r="C227" s="10"/>
      <c r="D227" s="10"/>
      <c r="E227" s="32"/>
      <c r="F227" s="10"/>
      <c r="G227" s="32"/>
      <c r="H227" s="10"/>
      <c r="I227" s="15"/>
      <c r="J227" s="10"/>
      <c r="K227" s="53"/>
      <c r="L227" s="32"/>
      <c r="M227" s="34"/>
      <c r="N227" s="35"/>
      <c r="O227" s="32"/>
      <c r="P227" s="10"/>
      <c r="Q227" s="32"/>
      <c r="R227" s="32"/>
      <c r="S227" s="109"/>
      <c r="T227" s="10"/>
      <c r="U227" s="38"/>
      <c r="V227" s="38"/>
      <c r="W227" s="10"/>
      <c r="X227" s="10"/>
      <c r="Y227" s="10"/>
      <c r="Z227" s="10"/>
      <c r="AA227" s="10"/>
      <c r="AB227" s="10"/>
    </row>
    <row r="228" spans="1:28">
      <c r="A228" s="10"/>
      <c r="B228" s="10"/>
      <c r="C228" s="10"/>
      <c r="D228" s="105"/>
      <c r="E228" s="32"/>
      <c r="F228" s="105"/>
      <c r="G228" s="32"/>
      <c r="H228" s="10"/>
      <c r="I228" s="15"/>
      <c r="J228" s="10"/>
      <c r="K228" s="53"/>
      <c r="L228" s="32"/>
      <c r="M228" s="34"/>
      <c r="N228" s="35"/>
      <c r="O228" s="32"/>
      <c r="P228" s="10"/>
      <c r="Q228" s="32"/>
      <c r="R228" s="32"/>
      <c r="S228" s="109"/>
      <c r="T228" s="10"/>
      <c r="U228" s="38"/>
      <c r="V228" s="38"/>
      <c r="W228" s="10"/>
      <c r="X228" s="10"/>
      <c r="Y228" s="10"/>
      <c r="Z228" s="10"/>
      <c r="AA228" s="10"/>
      <c r="AB228" s="10"/>
    </row>
    <row r="229" spans="1:28">
      <c r="A229" s="10"/>
      <c r="B229" s="10"/>
      <c r="C229" s="10"/>
      <c r="D229" s="105"/>
      <c r="E229" s="32"/>
      <c r="F229" s="105"/>
      <c r="G229" s="32"/>
      <c r="H229" s="10"/>
      <c r="I229" s="15"/>
      <c r="J229" s="10"/>
      <c r="K229" s="53"/>
      <c r="L229" s="32"/>
      <c r="M229" s="34"/>
      <c r="N229" s="35"/>
      <c r="O229" s="32"/>
      <c r="P229" s="10"/>
      <c r="Q229" s="32"/>
      <c r="R229" s="32"/>
      <c r="S229" s="109"/>
      <c r="T229" s="10"/>
      <c r="U229" s="38"/>
      <c r="V229" s="38"/>
      <c r="W229" s="10"/>
      <c r="X229" s="10"/>
      <c r="Y229" s="10"/>
      <c r="Z229" s="10"/>
      <c r="AA229" s="10"/>
      <c r="AB229" s="10"/>
    </row>
    <row r="230" spans="1:28">
      <c r="A230" s="10"/>
      <c r="B230" s="10"/>
      <c r="C230" s="10"/>
      <c r="D230" s="105"/>
      <c r="E230" s="32"/>
      <c r="F230" s="105"/>
      <c r="G230" s="32"/>
      <c r="H230" s="10"/>
      <c r="I230" s="15"/>
      <c r="J230" s="10"/>
      <c r="K230" s="53"/>
      <c r="L230" s="32"/>
      <c r="M230" s="34"/>
      <c r="N230" s="35"/>
      <c r="O230" s="32"/>
      <c r="P230" s="10"/>
      <c r="Q230" s="32"/>
      <c r="R230" s="32"/>
      <c r="S230" s="109"/>
      <c r="T230" s="10"/>
      <c r="U230" s="38"/>
      <c r="V230" s="38"/>
      <c r="W230" s="10"/>
      <c r="X230" s="10"/>
      <c r="Y230" s="10"/>
      <c r="Z230" s="10"/>
      <c r="AA230" s="10"/>
      <c r="AB230" s="10"/>
    </row>
    <row r="231" spans="1:28">
      <c r="A231" s="10"/>
      <c r="B231" s="10"/>
      <c r="C231" s="10"/>
      <c r="D231" s="105"/>
      <c r="E231" s="32"/>
      <c r="F231" s="105"/>
      <c r="G231" s="32"/>
      <c r="H231" s="10"/>
      <c r="I231" s="15"/>
      <c r="J231" s="10"/>
      <c r="K231" s="53"/>
      <c r="L231" s="32"/>
      <c r="M231" s="34"/>
      <c r="N231" s="35"/>
      <c r="O231" s="32"/>
      <c r="P231" s="10"/>
      <c r="Q231" s="32"/>
      <c r="R231" s="32"/>
      <c r="S231" s="109"/>
      <c r="T231" s="10"/>
      <c r="U231" s="38"/>
      <c r="V231" s="38"/>
      <c r="W231" s="10"/>
      <c r="X231" s="10"/>
      <c r="Y231" s="10"/>
      <c r="Z231" s="10"/>
      <c r="AA231" s="10"/>
      <c r="AB231" s="10"/>
    </row>
    <row r="232" spans="1:28">
      <c r="A232" s="10"/>
      <c r="B232" s="10"/>
      <c r="C232" s="10"/>
      <c r="D232" s="105"/>
      <c r="E232" s="32"/>
      <c r="F232" s="105"/>
      <c r="G232" s="32"/>
      <c r="H232" s="10"/>
      <c r="I232" s="15"/>
      <c r="J232" s="10"/>
      <c r="K232" s="53"/>
      <c r="L232" s="32"/>
      <c r="M232" s="34"/>
      <c r="N232" s="35"/>
      <c r="O232" s="32"/>
      <c r="P232" s="10"/>
      <c r="Q232" s="32"/>
      <c r="R232" s="32"/>
      <c r="S232" s="109"/>
      <c r="T232" s="10"/>
      <c r="U232" s="38"/>
      <c r="V232" s="38"/>
      <c r="W232" s="10"/>
      <c r="X232" s="10"/>
      <c r="Y232" s="10"/>
      <c r="Z232" s="10"/>
      <c r="AA232" s="10"/>
      <c r="AB232" s="10"/>
    </row>
    <row r="233" spans="1:28">
      <c r="A233" s="10"/>
      <c r="B233" s="10"/>
      <c r="C233" s="10"/>
      <c r="D233" s="105"/>
      <c r="E233" s="32"/>
      <c r="F233" s="105"/>
      <c r="G233" s="32"/>
      <c r="H233" s="10"/>
      <c r="I233" s="15"/>
      <c r="J233" s="10"/>
      <c r="K233" s="53"/>
      <c r="L233" s="32"/>
      <c r="M233" s="34"/>
      <c r="N233" s="35"/>
      <c r="O233" s="32"/>
      <c r="P233" s="10"/>
      <c r="Q233" s="32"/>
      <c r="R233" s="32"/>
      <c r="S233" s="109"/>
      <c r="T233" s="10"/>
      <c r="U233" s="38"/>
      <c r="V233" s="38"/>
      <c r="W233" s="10"/>
      <c r="X233" s="10"/>
      <c r="Y233" s="10"/>
      <c r="Z233" s="10"/>
      <c r="AA233" s="10"/>
      <c r="AB233" s="10"/>
    </row>
    <row r="234" spans="1:28">
      <c r="A234" s="10"/>
      <c r="B234" s="10"/>
      <c r="C234" s="10"/>
      <c r="D234" s="105"/>
      <c r="E234" s="32"/>
      <c r="F234" s="105"/>
      <c r="G234" s="32"/>
      <c r="H234" s="10"/>
      <c r="I234" s="15"/>
      <c r="J234" s="10"/>
      <c r="K234" s="53"/>
      <c r="L234" s="32"/>
      <c r="M234" s="34"/>
      <c r="N234" s="35"/>
      <c r="O234" s="32"/>
      <c r="P234" s="10"/>
      <c r="Q234" s="32"/>
      <c r="R234" s="32"/>
      <c r="S234" s="109"/>
      <c r="T234" s="10"/>
      <c r="U234" s="38"/>
      <c r="V234" s="38"/>
      <c r="W234" s="10"/>
      <c r="X234" s="10"/>
      <c r="Y234" s="10"/>
      <c r="Z234" s="10"/>
      <c r="AA234" s="10"/>
      <c r="AB234" s="10"/>
    </row>
    <row r="235" spans="1:28">
      <c r="A235" s="10"/>
      <c r="B235" s="10"/>
      <c r="C235" s="10"/>
      <c r="D235" s="105"/>
      <c r="E235" s="32"/>
      <c r="F235" s="105"/>
      <c r="G235" s="32"/>
      <c r="H235" s="10"/>
      <c r="I235" s="15"/>
      <c r="J235" s="10"/>
      <c r="K235" s="53"/>
      <c r="L235" s="32"/>
      <c r="M235" s="34"/>
      <c r="N235" s="35"/>
      <c r="O235" s="32"/>
      <c r="P235" s="10"/>
      <c r="Q235" s="32"/>
      <c r="R235" s="32"/>
      <c r="S235" s="109"/>
      <c r="T235" s="10"/>
      <c r="U235" s="38"/>
      <c r="V235" s="38"/>
      <c r="W235" s="10"/>
      <c r="X235" s="10"/>
      <c r="Y235" s="10"/>
      <c r="Z235" s="10"/>
      <c r="AA235" s="10"/>
      <c r="AB235" s="10"/>
    </row>
    <row r="236" spans="1:28">
      <c r="A236" s="10"/>
      <c r="B236" s="10"/>
      <c r="C236" s="10"/>
      <c r="D236" s="105"/>
      <c r="E236" s="32"/>
      <c r="F236" s="105"/>
      <c r="G236" s="32"/>
      <c r="H236" s="10"/>
      <c r="I236" s="15"/>
      <c r="J236" s="10"/>
      <c r="K236" s="53"/>
      <c r="L236" s="32"/>
      <c r="M236" s="34"/>
      <c r="N236" s="35"/>
      <c r="O236" s="32"/>
      <c r="P236" s="10"/>
      <c r="Q236" s="32"/>
      <c r="R236" s="32"/>
      <c r="S236" s="109"/>
      <c r="T236" s="10"/>
      <c r="U236" s="38"/>
      <c r="V236" s="38"/>
      <c r="W236" s="10"/>
      <c r="X236" s="10"/>
      <c r="Y236" s="10"/>
      <c r="Z236" s="10"/>
      <c r="AA236" s="10"/>
      <c r="AB236" s="10"/>
    </row>
    <row r="237" spans="1:28">
      <c r="A237" s="10"/>
      <c r="B237" s="10"/>
      <c r="C237" s="10"/>
      <c r="D237" s="105"/>
      <c r="E237" s="32"/>
      <c r="F237" s="105"/>
      <c r="G237" s="32"/>
      <c r="H237" s="10"/>
      <c r="I237" s="15"/>
      <c r="J237" s="10"/>
      <c r="K237" s="53"/>
      <c r="L237" s="32"/>
      <c r="M237" s="34"/>
      <c r="N237" s="35"/>
      <c r="O237" s="32"/>
      <c r="P237" s="10"/>
      <c r="Q237" s="32"/>
      <c r="R237" s="32"/>
      <c r="S237" s="109"/>
      <c r="T237" s="10"/>
      <c r="U237" s="38"/>
      <c r="V237" s="38"/>
      <c r="W237" s="10"/>
      <c r="X237" s="10"/>
      <c r="Y237" s="10"/>
      <c r="Z237" s="10"/>
      <c r="AA237" s="10"/>
      <c r="AB237" s="10"/>
    </row>
    <row r="238" spans="1:28">
      <c r="A238" s="10"/>
      <c r="B238" s="10"/>
      <c r="C238" s="10"/>
      <c r="D238" s="105"/>
      <c r="E238" s="32"/>
      <c r="F238" s="105"/>
      <c r="G238" s="32"/>
      <c r="H238" s="10"/>
      <c r="I238" s="15"/>
      <c r="J238" s="10"/>
      <c r="K238" s="53"/>
      <c r="L238" s="32"/>
      <c r="M238" s="34"/>
      <c r="N238" s="35"/>
      <c r="O238" s="32"/>
      <c r="P238" s="10"/>
      <c r="Q238" s="32"/>
      <c r="R238" s="32"/>
      <c r="S238" s="109"/>
      <c r="T238" s="10"/>
      <c r="U238" s="38"/>
      <c r="V238" s="38"/>
      <c r="W238" s="10"/>
      <c r="X238" s="10"/>
      <c r="Y238" s="10"/>
      <c r="Z238" s="10"/>
      <c r="AA238" s="10"/>
      <c r="AB238" s="10"/>
    </row>
    <row r="239" spans="1:28">
      <c r="A239" s="10"/>
      <c r="B239" s="10"/>
      <c r="C239" s="10"/>
      <c r="D239" s="105"/>
      <c r="E239" s="32"/>
      <c r="F239" s="105"/>
      <c r="G239" s="32"/>
      <c r="H239" s="10"/>
      <c r="I239" s="15"/>
      <c r="J239" s="10"/>
      <c r="K239" s="53"/>
      <c r="L239" s="32"/>
      <c r="M239" s="34"/>
      <c r="N239" s="35"/>
      <c r="O239" s="32"/>
      <c r="P239" s="10"/>
      <c r="Q239" s="32"/>
      <c r="R239" s="32"/>
      <c r="S239" s="109"/>
      <c r="T239" s="10"/>
      <c r="U239" s="38"/>
      <c r="V239" s="38"/>
      <c r="W239" s="10"/>
      <c r="X239" s="10"/>
      <c r="Y239" s="10"/>
      <c r="Z239" s="10"/>
      <c r="AA239" s="10"/>
      <c r="AB239" s="10"/>
    </row>
    <row r="240" spans="1:28">
      <c r="A240" s="10"/>
      <c r="B240" s="10"/>
      <c r="C240" s="10"/>
      <c r="D240" s="105"/>
      <c r="E240" s="32"/>
      <c r="F240" s="105"/>
      <c r="G240" s="32"/>
      <c r="H240" s="10"/>
      <c r="I240" s="15"/>
      <c r="J240" s="10"/>
      <c r="K240" s="53"/>
      <c r="L240" s="32"/>
      <c r="M240" s="34"/>
      <c r="N240" s="35"/>
      <c r="O240" s="32"/>
      <c r="P240" s="10"/>
      <c r="Q240" s="32"/>
      <c r="R240" s="32"/>
      <c r="S240" s="109"/>
      <c r="T240" s="10"/>
      <c r="U240" s="38"/>
      <c r="V240" s="38"/>
      <c r="W240" s="10"/>
      <c r="X240" s="10"/>
      <c r="Y240" s="10"/>
      <c r="Z240" s="10"/>
      <c r="AA240" s="10"/>
      <c r="AB240" s="10"/>
    </row>
    <row r="241" spans="1:28">
      <c r="A241" s="10"/>
      <c r="B241" s="10"/>
      <c r="C241" s="10"/>
      <c r="D241" s="105"/>
      <c r="E241" s="32"/>
      <c r="F241" s="105"/>
      <c r="G241" s="32"/>
      <c r="H241" s="10"/>
      <c r="I241" s="15"/>
      <c r="J241" s="10"/>
      <c r="K241" s="53"/>
      <c r="L241" s="32"/>
      <c r="M241" s="34"/>
      <c r="N241" s="35"/>
      <c r="O241" s="32"/>
      <c r="P241" s="10"/>
      <c r="Q241" s="32"/>
      <c r="R241" s="32"/>
      <c r="S241" s="109"/>
      <c r="T241" s="10"/>
      <c r="U241" s="38"/>
      <c r="V241" s="38"/>
      <c r="W241" s="10"/>
      <c r="X241" s="10"/>
      <c r="Y241" s="10"/>
      <c r="Z241" s="10"/>
      <c r="AA241" s="10"/>
      <c r="AB241" s="10"/>
    </row>
    <row r="242" spans="1:28">
      <c r="A242" s="10"/>
      <c r="B242" s="10"/>
      <c r="C242" s="10"/>
      <c r="D242" s="105"/>
      <c r="E242" s="32"/>
      <c r="F242" s="105"/>
      <c r="G242" s="32"/>
      <c r="H242" s="10"/>
      <c r="I242" s="15"/>
      <c r="J242" s="10"/>
      <c r="K242" s="53"/>
      <c r="L242" s="32"/>
      <c r="M242" s="34"/>
      <c r="N242" s="35"/>
      <c r="O242" s="32"/>
      <c r="P242" s="10"/>
      <c r="Q242" s="32"/>
      <c r="R242" s="32"/>
      <c r="S242" s="109"/>
      <c r="T242" s="10"/>
      <c r="U242" s="38"/>
      <c r="V242" s="38"/>
      <c r="W242" s="10"/>
      <c r="X242" s="10"/>
      <c r="Y242" s="10"/>
      <c r="Z242" s="10"/>
      <c r="AA242" s="10"/>
      <c r="AB242" s="10"/>
    </row>
    <row r="243" spans="1:28">
      <c r="A243" s="10"/>
      <c r="B243" s="10"/>
      <c r="C243" s="10"/>
      <c r="D243" s="105"/>
      <c r="E243" s="32"/>
      <c r="F243" s="105"/>
      <c r="G243" s="32"/>
      <c r="H243" s="10"/>
      <c r="I243" s="15"/>
      <c r="J243" s="10"/>
      <c r="K243" s="53"/>
      <c r="L243" s="32"/>
      <c r="M243" s="34"/>
      <c r="N243" s="35"/>
      <c r="O243" s="32"/>
      <c r="P243" s="10"/>
      <c r="Q243" s="32"/>
      <c r="R243" s="32"/>
      <c r="S243" s="109"/>
      <c r="T243" s="10"/>
      <c r="U243" s="38"/>
      <c r="V243" s="38"/>
      <c r="W243" s="10"/>
      <c r="X243" s="10"/>
      <c r="Y243" s="10"/>
      <c r="Z243" s="10"/>
      <c r="AA243" s="10"/>
      <c r="AB243" s="10"/>
    </row>
    <row r="244" spans="1:28">
      <c r="A244" s="10"/>
      <c r="B244" s="10"/>
      <c r="C244" s="10"/>
      <c r="D244" s="105"/>
      <c r="E244" s="32"/>
      <c r="F244" s="105"/>
      <c r="G244" s="32"/>
      <c r="H244" s="10"/>
      <c r="I244" s="15"/>
      <c r="J244" s="10"/>
      <c r="K244" s="53"/>
      <c r="L244" s="32"/>
      <c r="M244" s="34"/>
      <c r="N244" s="35"/>
      <c r="O244" s="32"/>
      <c r="P244" s="10"/>
      <c r="Q244" s="32"/>
      <c r="R244" s="32"/>
      <c r="S244" s="109"/>
      <c r="T244" s="10"/>
      <c r="U244" s="38"/>
      <c r="V244" s="38"/>
      <c r="W244" s="10"/>
      <c r="X244" s="10"/>
      <c r="Y244" s="10"/>
      <c r="Z244" s="10"/>
      <c r="AA244" s="10"/>
      <c r="AB244" s="10"/>
    </row>
    <row r="245" spans="1:28">
      <c r="A245" s="10"/>
      <c r="B245" s="10"/>
      <c r="C245" s="10"/>
      <c r="D245" s="105"/>
      <c r="E245" s="32"/>
      <c r="F245" s="105"/>
      <c r="G245" s="32"/>
      <c r="H245" s="10"/>
      <c r="I245" s="15"/>
      <c r="J245" s="10"/>
      <c r="K245" s="53"/>
      <c r="L245" s="32"/>
      <c r="M245" s="34"/>
      <c r="N245" s="35"/>
      <c r="O245" s="32"/>
      <c r="P245" s="10"/>
      <c r="Q245" s="32"/>
      <c r="R245" s="32"/>
      <c r="S245" s="109"/>
      <c r="T245" s="10"/>
      <c r="U245" s="38"/>
      <c r="V245" s="38"/>
      <c r="W245" s="10"/>
      <c r="X245" s="10"/>
      <c r="Y245" s="10"/>
      <c r="Z245" s="10"/>
      <c r="AA245" s="10"/>
      <c r="AB245" s="10"/>
    </row>
    <row r="246" spans="1:28">
      <c r="A246" s="10"/>
      <c r="B246" s="10"/>
      <c r="C246" s="10"/>
      <c r="D246" s="105"/>
      <c r="E246" s="32"/>
      <c r="F246" s="105"/>
      <c r="G246" s="32"/>
      <c r="H246" s="10"/>
      <c r="I246" s="15"/>
      <c r="J246" s="10"/>
      <c r="K246" s="53"/>
      <c r="L246" s="32"/>
      <c r="M246" s="34"/>
      <c r="N246" s="35"/>
      <c r="O246" s="32"/>
      <c r="P246" s="10"/>
      <c r="Q246" s="32"/>
      <c r="R246" s="32"/>
      <c r="S246" s="109"/>
      <c r="T246" s="10"/>
      <c r="U246" s="38"/>
      <c r="V246" s="38"/>
      <c r="W246" s="10"/>
      <c r="X246" s="10"/>
      <c r="Y246" s="10"/>
      <c r="Z246" s="10"/>
      <c r="AA246" s="10"/>
      <c r="AB246" s="10"/>
    </row>
    <row r="247" spans="1:28">
      <c r="A247" s="10"/>
      <c r="B247" s="10"/>
      <c r="C247" s="10"/>
      <c r="D247" s="105"/>
      <c r="E247" s="32"/>
      <c r="F247" s="105"/>
      <c r="G247" s="32"/>
      <c r="H247" s="10"/>
      <c r="I247" s="15"/>
      <c r="J247" s="10"/>
      <c r="K247" s="53"/>
      <c r="L247" s="32"/>
      <c r="M247" s="34"/>
      <c r="N247" s="35"/>
      <c r="O247" s="32"/>
      <c r="P247" s="10"/>
      <c r="Q247" s="32"/>
      <c r="R247" s="32"/>
      <c r="S247" s="109"/>
      <c r="T247" s="10"/>
      <c r="U247" s="38"/>
      <c r="V247" s="38"/>
      <c r="W247" s="10"/>
      <c r="X247" s="10"/>
      <c r="Y247" s="10"/>
      <c r="Z247" s="10"/>
      <c r="AA247" s="10"/>
      <c r="AB247" s="10"/>
    </row>
    <row r="248" spans="1:28">
      <c r="A248" s="10"/>
      <c r="B248" s="10"/>
      <c r="C248" s="10"/>
      <c r="D248" s="105"/>
      <c r="E248" s="32"/>
      <c r="F248" s="105"/>
      <c r="G248" s="32"/>
      <c r="H248" s="10"/>
      <c r="I248" s="15"/>
      <c r="J248" s="10"/>
      <c r="K248" s="53"/>
      <c r="L248" s="32"/>
      <c r="M248" s="34"/>
      <c r="N248" s="35"/>
      <c r="O248" s="32"/>
      <c r="P248" s="10"/>
      <c r="Q248" s="32"/>
      <c r="R248" s="32"/>
      <c r="S248" s="109"/>
      <c r="T248" s="10"/>
      <c r="U248" s="38"/>
      <c r="V248" s="38"/>
      <c r="W248" s="10"/>
      <c r="X248" s="10"/>
      <c r="Y248" s="10"/>
      <c r="Z248" s="10"/>
      <c r="AA248" s="10"/>
      <c r="AB248" s="10"/>
    </row>
    <row r="249" spans="1:28">
      <c r="A249" s="10"/>
      <c r="B249" s="10"/>
      <c r="C249" s="10"/>
      <c r="D249" s="105"/>
      <c r="E249" s="32"/>
      <c r="F249" s="105"/>
      <c r="G249" s="32"/>
      <c r="H249" s="10"/>
      <c r="I249" s="15"/>
      <c r="J249" s="10"/>
      <c r="K249" s="53"/>
      <c r="L249" s="32"/>
      <c r="M249" s="34"/>
      <c r="N249" s="35"/>
      <c r="O249" s="32"/>
      <c r="P249" s="10"/>
      <c r="Q249" s="32"/>
      <c r="R249" s="32"/>
      <c r="S249" s="109"/>
      <c r="T249" s="10"/>
      <c r="U249" s="38"/>
      <c r="V249" s="38"/>
      <c r="W249" s="10"/>
      <c r="X249" s="10"/>
      <c r="Y249" s="10"/>
      <c r="Z249" s="10"/>
      <c r="AA249" s="10"/>
      <c r="AB249" s="10"/>
    </row>
    <row r="250" spans="1:28">
      <c r="A250" s="10"/>
      <c r="B250" s="10"/>
      <c r="C250" s="10"/>
      <c r="D250" s="105"/>
      <c r="E250" s="32"/>
      <c r="F250" s="105"/>
      <c r="G250" s="32"/>
      <c r="H250" s="10"/>
      <c r="I250" s="15"/>
      <c r="J250" s="10"/>
      <c r="K250" s="53"/>
      <c r="L250" s="32"/>
      <c r="M250" s="34"/>
      <c r="N250" s="35"/>
      <c r="O250" s="32"/>
      <c r="P250" s="10"/>
      <c r="Q250" s="32"/>
      <c r="R250" s="32"/>
      <c r="S250" s="109"/>
      <c r="T250" s="10"/>
      <c r="U250" s="38"/>
      <c r="V250" s="38"/>
      <c r="W250" s="10"/>
      <c r="X250" s="10"/>
      <c r="Y250" s="10"/>
      <c r="Z250" s="10"/>
      <c r="AA250" s="10"/>
      <c r="AB250" s="10"/>
    </row>
    <row r="251" spans="1:28">
      <c r="A251" s="10"/>
      <c r="B251" s="10"/>
      <c r="C251" s="10"/>
      <c r="D251" s="105"/>
      <c r="E251" s="32"/>
      <c r="F251" s="105"/>
      <c r="G251" s="32"/>
      <c r="H251" s="10"/>
      <c r="I251" s="15"/>
      <c r="J251" s="10"/>
      <c r="K251" s="53"/>
      <c r="L251" s="32"/>
      <c r="M251" s="34"/>
      <c r="N251" s="35"/>
      <c r="O251" s="32"/>
      <c r="P251" s="10"/>
      <c r="Q251" s="32"/>
      <c r="R251" s="32"/>
      <c r="S251" s="109"/>
      <c r="T251" s="10"/>
      <c r="U251" s="38"/>
      <c r="V251" s="38"/>
      <c r="W251" s="10"/>
      <c r="X251" s="10"/>
      <c r="Y251" s="10"/>
      <c r="Z251" s="10"/>
      <c r="AA251" s="10"/>
      <c r="AB251" s="10"/>
    </row>
    <row r="252" spans="1:28">
      <c r="A252" s="10"/>
      <c r="B252" s="10"/>
      <c r="C252" s="10"/>
      <c r="D252" s="105"/>
      <c r="E252" s="32"/>
      <c r="F252" s="105"/>
      <c r="G252" s="32"/>
      <c r="H252" s="10"/>
      <c r="I252" s="15"/>
      <c r="J252" s="10"/>
      <c r="K252" s="53"/>
      <c r="L252" s="32"/>
      <c r="M252" s="34"/>
      <c r="N252" s="35"/>
      <c r="O252" s="32"/>
      <c r="P252" s="10"/>
      <c r="Q252" s="32"/>
      <c r="R252" s="32"/>
      <c r="S252" s="109"/>
      <c r="T252" s="10"/>
      <c r="U252" s="38"/>
      <c r="V252" s="38"/>
      <c r="W252" s="10"/>
      <c r="X252" s="10"/>
      <c r="Y252" s="10"/>
      <c r="Z252" s="10"/>
      <c r="AA252" s="10"/>
      <c r="AB252" s="10"/>
    </row>
    <row r="253" spans="1:28">
      <c r="A253" s="10"/>
      <c r="B253" s="10"/>
      <c r="C253" s="10"/>
      <c r="D253" s="105"/>
      <c r="E253" s="32"/>
      <c r="F253" s="105"/>
      <c r="G253" s="32"/>
      <c r="H253" s="10"/>
      <c r="I253" s="15"/>
      <c r="J253" s="10"/>
      <c r="K253" s="53"/>
      <c r="L253" s="32"/>
      <c r="M253" s="34"/>
      <c r="N253" s="35"/>
      <c r="O253" s="32"/>
      <c r="P253" s="10"/>
      <c r="Q253" s="32"/>
      <c r="R253" s="32"/>
      <c r="S253" s="109"/>
      <c r="T253" s="10"/>
      <c r="U253" s="38"/>
      <c r="V253" s="38"/>
      <c r="W253" s="10"/>
      <c r="X253" s="10"/>
      <c r="Y253" s="10"/>
      <c r="Z253" s="10"/>
      <c r="AA253" s="10"/>
      <c r="AB253" s="10"/>
    </row>
    <row r="254" spans="1:28">
      <c r="A254" s="10"/>
      <c r="B254" s="10"/>
      <c r="C254" s="31"/>
      <c r="D254" s="105"/>
      <c r="E254" s="33"/>
      <c r="F254" s="105"/>
      <c r="G254" s="33"/>
      <c r="H254" s="10"/>
      <c r="I254" s="157"/>
      <c r="J254" s="10"/>
      <c r="K254" s="53"/>
      <c r="L254" s="32"/>
      <c r="M254" s="34"/>
      <c r="N254" s="35"/>
      <c r="O254" s="32"/>
      <c r="P254" s="10"/>
      <c r="Q254" s="32"/>
      <c r="R254" s="32"/>
      <c r="S254" s="109"/>
      <c r="T254" s="10"/>
      <c r="U254" s="38"/>
      <c r="V254" s="38"/>
      <c r="W254" s="10"/>
      <c r="X254" s="10"/>
      <c r="Y254" s="10"/>
      <c r="Z254" s="10"/>
      <c r="AA254" s="10"/>
      <c r="AB254" s="10"/>
    </row>
    <row r="255" spans="1:28">
      <c r="A255" s="10"/>
      <c r="B255" s="10"/>
      <c r="C255" s="31"/>
      <c r="D255" s="105"/>
      <c r="E255" s="33"/>
      <c r="F255" s="105"/>
      <c r="G255" s="33"/>
      <c r="H255" s="10"/>
      <c r="I255" s="157"/>
      <c r="J255" s="31"/>
      <c r="K255" s="53"/>
      <c r="L255" s="32"/>
      <c r="M255" s="198"/>
      <c r="N255" s="35"/>
      <c r="O255" s="32"/>
      <c r="P255" s="10"/>
      <c r="Q255" s="32"/>
      <c r="R255" s="32"/>
      <c r="S255" s="109"/>
      <c r="T255" s="10"/>
      <c r="U255" s="38"/>
      <c r="V255" s="38"/>
      <c r="W255" s="10"/>
      <c r="X255" s="10"/>
      <c r="Y255" s="10"/>
      <c r="Z255" s="10"/>
      <c r="AA255" s="10"/>
      <c r="AB255" s="10"/>
    </row>
    <row r="256" spans="1:28">
      <c r="A256" s="10"/>
      <c r="B256" s="10"/>
      <c r="C256" s="10"/>
      <c r="D256" s="105"/>
      <c r="E256" s="32"/>
      <c r="F256" s="105"/>
      <c r="G256" s="32"/>
      <c r="H256" s="31"/>
      <c r="I256" s="15"/>
      <c r="J256" s="31"/>
      <c r="K256" s="53"/>
      <c r="L256" s="32"/>
      <c r="M256" s="198"/>
      <c r="N256" s="35"/>
      <c r="O256" s="32"/>
      <c r="P256" s="10"/>
      <c r="Q256" s="32"/>
      <c r="R256" s="32"/>
      <c r="S256" s="109"/>
      <c r="T256" s="10"/>
      <c r="U256" s="38"/>
      <c r="V256" s="38"/>
      <c r="W256" s="10"/>
      <c r="X256" s="10"/>
      <c r="Y256" s="10"/>
      <c r="Z256" s="10"/>
      <c r="AA256" s="10"/>
      <c r="AB256" s="10"/>
    </row>
    <row r="257" spans="1:28">
      <c r="A257" s="10"/>
      <c r="B257" s="10"/>
      <c r="C257" s="10"/>
      <c r="D257" s="105"/>
      <c r="E257" s="32"/>
      <c r="F257" s="105"/>
      <c r="G257" s="32"/>
      <c r="H257" s="31"/>
      <c r="I257" s="15"/>
      <c r="J257" s="10"/>
      <c r="K257" s="53"/>
      <c r="L257" s="32"/>
      <c r="M257" s="34"/>
      <c r="N257" s="35"/>
      <c r="O257" s="32"/>
      <c r="P257" s="10"/>
      <c r="Q257" s="32"/>
      <c r="R257" s="32"/>
      <c r="S257" s="109"/>
      <c r="T257" s="10"/>
      <c r="U257" s="38"/>
      <c r="V257" s="38"/>
      <c r="W257" s="10"/>
      <c r="X257" s="10"/>
      <c r="Y257" s="10"/>
      <c r="Z257" s="10"/>
      <c r="AA257" s="10"/>
      <c r="AB257" s="10"/>
    </row>
    <row r="258" spans="1:28">
      <c r="A258" s="10"/>
      <c r="B258" s="10"/>
      <c r="C258" s="10"/>
      <c r="D258" s="105"/>
      <c r="E258" s="32"/>
      <c r="F258" s="105"/>
      <c r="G258" s="32"/>
      <c r="H258" s="10"/>
      <c r="I258" s="15"/>
      <c r="J258" s="10"/>
      <c r="K258" s="53"/>
      <c r="L258" s="32"/>
      <c r="M258" s="34"/>
      <c r="N258" s="35"/>
      <c r="O258" s="32"/>
      <c r="P258" s="10"/>
      <c r="Q258" s="32"/>
      <c r="R258" s="32"/>
      <c r="S258" s="109"/>
      <c r="T258" s="10"/>
      <c r="U258" s="38"/>
      <c r="V258" s="38"/>
      <c r="W258" s="10"/>
      <c r="X258" s="10"/>
      <c r="Y258" s="10"/>
      <c r="Z258" s="10"/>
      <c r="AA258" s="10"/>
      <c r="AB258" s="10"/>
    </row>
    <row r="259" spans="1:28">
      <c r="A259" s="10"/>
      <c r="B259" s="10"/>
      <c r="C259" s="10"/>
      <c r="D259" s="105"/>
      <c r="E259" s="32"/>
      <c r="F259" s="105"/>
      <c r="G259" s="32"/>
      <c r="H259" s="10"/>
      <c r="I259" s="15"/>
      <c r="J259" s="10"/>
      <c r="K259" s="53"/>
      <c r="L259" s="32"/>
      <c r="M259" s="34"/>
      <c r="N259" s="35"/>
      <c r="O259" s="32"/>
      <c r="P259" s="10"/>
      <c r="Q259" s="32"/>
      <c r="R259" s="32"/>
      <c r="S259" s="109"/>
      <c r="T259" s="10"/>
      <c r="U259" s="38"/>
      <c r="V259" s="38"/>
      <c r="W259" s="10"/>
      <c r="X259" s="10"/>
      <c r="Y259" s="10"/>
      <c r="Z259" s="10"/>
      <c r="AA259" s="10"/>
      <c r="AB259" s="10"/>
    </row>
    <row r="260" spans="1:28">
      <c r="A260" s="10"/>
      <c r="B260" s="10"/>
      <c r="C260" s="10"/>
      <c r="D260" s="105"/>
      <c r="E260" s="32"/>
      <c r="F260" s="105"/>
      <c r="G260" s="32"/>
      <c r="H260" s="10"/>
      <c r="I260" s="15"/>
      <c r="J260" s="10"/>
      <c r="K260" s="53"/>
      <c r="L260" s="32"/>
      <c r="M260" s="34"/>
      <c r="N260" s="35"/>
      <c r="O260" s="32"/>
      <c r="P260" s="10"/>
      <c r="Q260" s="32"/>
      <c r="R260" s="32"/>
      <c r="S260" s="109"/>
      <c r="T260" s="10"/>
      <c r="U260" s="38"/>
      <c r="V260" s="38"/>
      <c r="W260" s="10"/>
      <c r="X260" s="10"/>
      <c r="Y260" s="10"/>
      <c r="Z260" s="10"/>
      <c r="AA260" s="10"/>
      <c r="AB260" s="10"/>
    </row>
    <row r="261" spans="1:28">
      <c r="A261" s="10"/>
      <c r="B261" s="10"/>
      <c r="C261" s="10"/>
      <c r="D261" s="105"/>
      <c r="E261" s="32"/>
      <c r="F261" s="105"/>
      <c r="G261" s="32"/>
      <c r="H261" s="10"/>
      <c r="I261" s="15"/>
      <c r="J261" s="10"/>
      <c r="K261" s="53"/>
      <c r="L261" s="32"/>
      <c r="M261" s="34"/>
      <c r="N261" s="35"/>
      <c r="O261" s="32"/>
      <c r="P261" s="10"/>
      <c r="Q261" s="32"/>
      <c r="R261" s="32"/>
      <c r="S261" s="109"/>
      <c r="T261" s="10"/>
      <c r="U261" s="38"/>
      <c r="V261" s="38"/>
      <c r="W261" s="10"/>
      <c r="X261" s="10"/>
      <c r="Y261" s="10"/>
      <c r="Z261" s="10"/>
      <c r="AA261" s="10"/>
      <c r="AB261" s="10"/>
    </row>
    <row r="262" spans="1:28">
      <c r="A262" s="10"/>
      <c r="B262" s="10"/>
      <c r="C262" s="10"/>
      <c r="D262" s="105"/>
      <c r="E262" s="32"/>
      <c r="F262" s="105"/>
      <c r="G262" s="32"/>
      <c r="H262" s="10"/>
      <c r="I262" s="15"/>
      <c r="J262" s="10"/>
      <c r="K262" s="53"/>
      <c r="L262" s="32"/>
      <c r="M262" s="34"/>
      <c r="N262" s="35"/>
      <c r="O262" s="32"/>
      <c r="P262" s="10"/>
      <c r="Q262" s="32"/>
      <c r="R262" s="32"/>
      <c r="S262" s="109"/>
      <c r="T262" s="10"/>
      <c r="U262" s="38"/>
      <c r="V262" s="38"/>
      <c r="W262" s="10"/>
      <c r="X262" s="10"/>
      <c r="Y262" s="10"/>
      <c r="Z262" s="10"/>
      <c r="AA262" s="10"/>
      <c r="AB262" s="10"/>
    </row>
    <row r="263" spans="1:28">
      <c r="A263" s="10"/>
      <c r="B263" s="10"/>
      <c r="C263" s="10"/>
      <c r="D263" s="105"/>
      <c r="E263" s="32"/>
      <c r="F263" s="105"/>
      <c r="G263" s="32"/>
      <c r="H263" s="10"/>
      <c r="I263" s="15"/>
      <c r="J263" s="10"/>
      <c r="K263" s="53"/>
      <c r="L263" s="32"/>
      <c r="M263" s="34"/>
      <c r="N263" s="35"/>
      <c r="O263" s="32"/>
      <c r="P263" s="10"/>
      <c r="Q263" s="32"/>
      <c r="R263" s="32"/>
      <c r="S263" s="109"/>
      <c r="T263" s="10"/>
      <c r="U263" s="38"/>
      <c r="V263" s="38"/>
      <c r="W263" s="10"/>
      <c r="X263" s="10"/>
      <c r="Y263" s="10"/>
      <c r="Z263" s="10"/>
      <c r="AA263" s="10"/>
      <c r="AB263" s="10"/>
    </row>
    <row r="264" spans="1:28">
      <c r="A264" s="10"/>
      <c r="B264" s="10"/>
      <c r="C264" s="10"/>
      <c r="D264" s="105"/>
      <c r="E264" s="32"/>
      <c r="F264" s="105"/>
      <c r="G264" s="32"/>
      <c r="H264" s="10"/>
      <c r="I264" s="15"/>
      <c r="J264" s="10"/>
      <c r="K264" s="53"/>
      <c r="L264" s="32"/>
      <c r="M264" s="34"/>
      <c r="N264" s="35"/>
      <c r="O264" s="32"/>
      <c r="P264" s="10"/>
      <c r="Q264" s="32"/>
      <c r="R264" s="32"/>
      <c r="S264" s="109"/>
      <c r="T264" s="10"/>
      <c r="U264" s="38"/>
      <c r="V264" s="38"/>
      <c r="W264" s="10"/>
      <c r="X264" s="10"/>
      <c r="Y264" s="10"/>
      <c r="Z264" s="10"/>
      <c r="AA264" s="10"/>
      <c r="AB264" s="10"/>
    </row>
  </sheetData>
  <mergeCells count="69">
    <mergeCell ref="B3:C3"/>
    <mergeCell ref="A5:A7"/>
    <mergeCell ref="B5:B6"/>
    <mergeCell ref="C5:C7"/>
    <mergeCell ref="D5:E5"/>
    <mergeCell ref="B93:C93"/>
    <mergeCell ref="P93:Q93"/>
    <mergeCell ref="U5:V6"/>
    <mergeCell ref="W5:W6"/>
    <mergeCell ref="X5:X6"/>
    <mergeCell ref="H5:H6"/>
    <mergeCell ref="J5:J6"/>
    <mergeCell ref="K5:O6"/>
    <mergeCell ref="P5:P6"/>
    <mergeCell ref="Q5:S6"/>
    <mergeCell ref="T5:T6"/>
    <mergeCell ref="F5:G5"/>
    <mergeCell ref="AB5:AB6"/>
    <mergeCell ref="D6:E6"/>
    <mergeCell ref="F6:G6"/>
    <mergeCell ref="B43:C43"/>
    <mergeCell ref="B63:C63"/>
    <mergeCell ref="Y5:Y6"/>
    <mergeCell ref="Z5:Z6"/>
    <mergeCell ref="AA5:AA6"/>
    <mergeCell ref="B139:C139"/>
    <mergeCell ref="P139:Q139"/>
    <mergeCell ref="B178:C178"/>
    <mergeCell ref="P178:Q178"/>
    <mergeCell ref="B180:C180"/>
    <mergeCell ref="P180:Q180"/>
    <mergeCell ref="B189:C189"/>
    <mergeCell ref="P189:Q189"/>
    <mergeCell ref="B182:C182"/>
    <mergeCell ref="P182:Q182"/>
    <mergeCell ref="B183:C183"/>
    <mergeCell ref="B184:C184"/>
    <mergeCell ref="L184:O184"/>
    <mergeCell ref="B185:C185"/>
    <mergeCell ref="P185:Q185"/>
    <mergeCell ref="B186:C186"/>
    <mergeCell ref="P186:Q186"/>
    <mergeCell ref="A187:H188"/>
    <mergeCell ref="P187:Q187"/>
    <mergeCell ref="P188:Q188"/>
    <mergeCell ref="B213:C213"/>
    <mergeCell ref="A190:G190"/>
    <mergeCell ref="P190:Q190"/>
    <mergeCell ref="B191:C191"/>
    <mergeCell ref="P191:Q191"/>
    <mergeCell ref="B192:C192"/>
    <mergeCell ref="P192:Q192"/>
    <mergeCell ref="B193:C193"/>
    <mergeCell ref="P193:Q193"/>
    <mergeCell ref="B210:C210"/>
    <mergeCell ref="B211:C211"/>
    <mergeCell ref="B212:C212"/>
    <mergeCell ref="B225:C225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4AF-B6FE-4794-8E84-364DBC2BA9FC}">
  <dimension ref="A1:Q159"/>
  <sheetViews>
    <sheetView tabSelected="1" workbookViewId="0">
      <pane ySplit="4" topLeftCell="A5" activePane="bottomLeft" state="frozen"/>
      <selection pane="bottomLeft" activeCell="E2" sqref="E2"/>
    </sheetView>
  </sheetViews>
  <sheetFormatPr defaultRowHeight="15.5"/>
  <cols>
    <col min="1" max="1" width="4.15234375" customWidth="1"/>
    <col min="2" max="2" width="15.84375" customWidth="1"/>
    <col min="3" max="3" width="13.765625" customWidth="1"/>
    <col min="4" max="4" width="14.3828125" customWidth="1"/>
    <col min="5" max="5" width="15.4609375" customWidth="1"/>
    <col min="6" max="6" width="9.61328125" customWidth="1"/>
    <col min="7" max="7" width="10.61328125" customWidth="1"/>
    <col min="8" max="8" width="12" bestFit="1" customWidth="1"/>
    <col min="9" max="9" width="11.23046875" customWidth="1"/>
    <col min="10" max="10" width="14" customWidth="1"/>
    <col min="11" max="11" width="9.4609375" customWidth="1"/>
    <col min="12" max="12" width="9" customWidth="1"/>
    <col min="13" max="13" width="12.3828125" customWidth="1"/>
    <col min="14" max="14" width="13.3828125" customWidth="1"/>
    <col min="17" max="17" width="14.84375" customWidth="1"/>
  </cols>
  <sheetData>
    <row r="1" spans="1:17" ht="93">
      <c r="A1" s="255"/>
      <c r="B1" s="207" t="s">
        <v>211</v>
      </c>
      <c r="C1" s="246" t="s">
        <v>212</v>
      </c>
      <c r="D1" s="207" t="s">
        <v>213</v>
      </c>
      <c r="E1" s="207" t="s">
        <v>214</v>
      </c>
      <c r="F1" s="219" t="s">
        <v>215</v>
      </c>
      <c r="G1" s="207" t="s">
        <v>216</v>
      </c>
      <c r="H1" s="207" t="s">
        <v>217</v>
      </c>
      <c r="I1" s="207" t="s">
        <v>218</v>
      </c>
      <c r="J1" s="207" t="s">
        <v>219</v>
      </c>
      <c r="K1" s="219" t="s">
        <v>215</v>
      </c>
      <c r="L1" s="207" t="s">
        <v>216</v>
      </c>
      <c r="M1" s="207" t="s">
        <v>220</v>
      </c>
      <c r="N1" s="207" t="s">
        <v>221</v>
      </c>
    </row>
    <row r="2" spans="1:17" ht="124">
      <c r="A2" s="255"/>
      <c r="B2" s="220" t="s">
        <v>222</v>
      </c>
      <c r="C2" s="247" t="s">
        <v>223</v>
      </c>
      <c r="D2" s="247" t="s">
        <v>224</v>
      </c>
      <c r="E2" s="220" t="s">
        <v>225</v>
      </c>
      <c r="F2" s="221" t="s">
        <v>226</v>
      </c>
      <c r="G2" s="248" t="s">
        <v>227</v>
      </c>
      <c r="H2" s="248" t="s">
        <v>228</v>
      </c>
      <c r="I2" s="248" t="s">
        <v>229</v>
      </c>
      <c r="J2" s="220" t="s">
        <v>230</v>
      </c>
      <c r="K2" s="221" t="s">
        <v>226</v>
      </c>
      <c r="L2" s="248" t="s">
        <v>227</v>
      </c>
      <c r="M2" s="248" t="s">
        <v>231</v>
      </c>
      <c r="N2" s="248" t="s">
        <v>232</v>
      </c>
    </row>
    <row r="3" spans="1:17" ht="108.5">
      <c r="A3" s="255"/>
      <c r="B3" s="220" t="s">
        <v>233</v>
      </c>
      <c r="C3" s="247" t="s">
        <v>234</v>
      </c>
      <c r="D3" s="247" t="s">
        <v>235</v>
      </c>
      <c r="E3" s="220" t="s">
        <v>236</v>
      </c>
      <c r="F3" s="221" t="s">
        <v>237</v>
      </c>
      <c r="G3" s="248" t="s">
        <v>238</v>
      </c>
      <c r="H3" s="248" t="s">
        <v>239</v>
      </c>
      <c r="I3" s="248" t="s">
        <v>240</v>
      </c>
      <c r="J3" s="220" t="s">
        <v>241</v>
      </c>
      <c r="K3" s="221" t="s">
        <v>237</v>
      </c>
      <c r="L3" s="248" t="s">
        <v>238</v>
      </c>
      <c r="M3" s="248" t="s">
        <v>242</v>
      </c>
      <c r="N3" s="248" t="s">
        <v>243</v>
      </c>
    </row>
    <row r="4" spans="1:17" ht="77.5">
      <c r="A4" s="255"/>
      <c r="B4" s="222" t="s">
        <v>244</v>
      </c>
      <c r="C4" s="249" t="s">
        <v>245</v>
      </c>
      <c r="D4" s="249" t="s">
        <v>246</v>
      </c>
      <c r="E4" s="223" t="s">
        <v>247</v>
      </c>
      <c r="F4" s="224" t="s">
        <v>248</v>
      </c>
      <c r="G4" s="250" t="s">
        <v>249</v>
      </c>
      <c r="H4" s="250" t="s">
        <v>250</v>
      </c>
      <c r="I4" s="250" t="s">
        <v>251</v>
      </c>
      <c r="J4" s="223" t="s">
        <v>252</v>
      </c>
      <c r="K4" s="224" t="s">
        <v>248</v>
      </c>
      <c r="L4" s="250" t="s">
        <v>249</v>
      </c>
      <c r="M4" s="250" t="s">
        <v>253</v>
      </c>
      <c r="N4" s="250" t="s">
        <v>254</v>
      </c>
    </row>
    <row r="5" spans="1:17">
      <c r="A5" s="251">
        <v>1</v>
      </c>
      <c r="B5" s="252" t="s">
        <v>126</v>
      </c>
      <c r="C5" s="212">
        <v>85</v>
      </c>
      <c r="D5" s="212">
        <v>85</v>
      </c>
      <c r="E5" s="210">
        <v>85</v>
      </c>
      <c r="F5" s="215">
        <v>0</v>
      </c>
      <c r="G5" s="216">
        <v>0</v>
      </c>
      <c r="H5" s="225">
        <v>85</v>
      </c>
      <c r="I5" s="225">
        <v>85</v>
      </c>
      <c r="J5" s="210">
        <v>254</v>
      </c>
      <c r="K5" s="215">
        <v>169</v>
      </c>
      <c r="L5" s="235">
        <v>1.9882352941176471</v>
      </c>
      <c r="M5" s="236">
        <v>127.5</v>
      </c>
      <c r="N5" s="236">
        <v>170</v>
      </c>
    </row>
    <row r="6" spans="1:17">
      <c r="A6" s="251">
        <v>2</v>
      </c>
      <c r="B6" s="252" t="s">
        <v>76</v>
      </c>
      <c r="C6" s="213">
        <v>2212</v>
      </c>
      <c r="D6" s="213">
        <v>2505</v>
      </c>
      <c r="E6" s="210">
        <v>2691</v>
      </c>
      <c r="F6" s="215">
        <v>186</v>
      </c>
      <c r="G6" s="216">
        <v>7.4251497005988029E-2</v>
      </c>
      <c r="H6" s="225">
        <v>2691</v>
      </c>
      <c r="I6" s="225">
        <v>2691</v>
      </c>
      <c r="J6" s="210">
        <v>1500</v>
      </c>
      <c r="K6" s="215">
        <v>-1005</v>
      </c>
      <c r="L6" s="237">
        <v>-0.40119760479041916</v>
      </c>
      <c r="M6" s="238">
        <v>2002.5</v>
      </c>
      <c r="N6" s="238">
        <v>1500</v>
      </c>
    </row>
    <row r="7" spans="1:17" ht="29">
      <c r="A7" s="251">
        <v>3</v>
      </c>
      <c r="B7" s="252" t="s">
        <v>171</v>
      </c>
      <c r="C7" s="212">
        <v>170</v>
      </c>
      <c r="D7" s="212">
        <v>170</v>
      </c>
      <c r="E7" s="210">
        <v>170</v>
      </c>
      <c r="F7" s="215">
        <v>0</v>
      </c>
      <c r="G7" s="216">
        <v>0</v>
      </c>
      <c r="H7" s="225">
        <v>170</v>
      </c>
      <c r="I7" s="225">
        <v>170</v>
      </c>
      <c r="J7" s="210">
        <v>304</v>
      </c>
      <c r="K7" s="215">
        <v>134</v>
      </c>
      <c r="L7" s="239">
        <v>0.78823529411764703</v>
      </c>
      <c r="M7" s="240">
        <v>237</v>
      </c>
      <c r="N7" s="240">
        <v>304</v>
      </c>
    </row>
    <row r="8" spans="1:17">
      <c r="A8" s="251">
        <v>4</v>
      </c>
      <c r="B8" s="252" t="s">
        <v>172</v>
      </c>
      <c r="C8" s="212">
        <v>882</v>
      </c>
      <c r="D8" s="212">
        <v>882</v>
      </c>
      <c r="E8" s="210">
        <v>973</v>
      </c>
      <c r="F8" s="215">
        <v>91</v>
      </c>
      <c r="G8" s="216">
        <v>0.10317460317460317</v>
      </c>
      <c r="H8" s="225">
        <v>973</v>
      </c>
      <c r="I8" s="225">
        <v>973</v>
      </c>
      <c r="J8" s="210">
        <v>1500</v>
      </c>
      <c r="K8" s="215">
        <v>618</v>
      </c>
      <c r="L8" s="235">
        <v>0.70068027210884354</v>
      </c>
      <c r="M8" s="236">
        <v>1191</v>
      </c>
      <c r="N8" s="236">
        <v>1500</v>
      </c>
      <c r="P8" s="257"/>
      <c r="Q8" s="251" t="s">
        <v>255</v>
      </c>
    </row>
    <row r="9" spans="1:17">
      <c r="A9" s="251">
        <v>5</v>
      </c>
      <c r="B9" s="252" t="s">
        <v>128</v>
      </c>
      <c r="C9" s="212">
        <v>170</v>
      </c>
      <c r="D9" s="212">
        <v>170</v>
      </c>
      <c r="E9" s="210">
        <v>175</v>
      </c>
      <c r="F9" s="215">
        <v>5</v>
      </c>
      <c r="G9" s="216">
        <v>2.9411764705882353E-2</v>
      </c>
      <c r="H9" s="225">
        <v>175</v>
      </c>
      <c r="I9" s="225">
        <v>175</v>
      </c>
      <c r="J9" s="210">
        <v>1000</v>
      </c>
      <c r="K9" s="215">
        <v>830</v>
      </c>
      <c r="L9" s="235">
        <v>4.882352941176471</v>
      </c>
      <c r="M9" s="236">
        <v>255</v>
      </c>
      <c r="N9" s="236">
        <v>340</v>
      </c>
      <c r="P9" s="258"/>
      <c r="Q9" s="251" t="s">
        <v>256</v>
      </c>
    </row>
    <row r="10" spans="1:17">
      <c r="A10" s="251">
        <v>6</v>
      </c>
      <c r="B10" s="252" t="s">
        <v>173</v>
      </c>
      <c r="C10" s="212">
        <v>170</v>
      </c>
      <c r="D10" s="212">
        <v>170</v>
      </c>
      <c r="E10" s="210">
        <v>170</v>
      </c>
      <c r="F10" s="215">
        <v>0</v>
      </c>
      <c r="G10" s="216">
        <v>0</v>
      </c>
      <c r="H10" s="225">
        <v>170</v>
      </c>
      <c r="I10" s="225">
        <v>170</v>
      </c>
      <c r="J10" s="210">
        <v>192</v>
      </c>
      <c r="K10" s="215">
        <v>22</v>
      </c>
      <c r="L10" s="233">
        <v>0.12941176470588237</v>
      </c>
      <c r="M10" s="210">
        <v>192</v>
      </c>
      <c r="N10" s="210">
        <v>192</v>
      </c>
      <c r="P10" s="251"/>
      <c r="Q10" s="251" t="s">
        <v>257</v>
      </c>
    </row>
    <row r="11" spans="1:17">
      <c r="A11" s="251">
        <v>7</v>
      </c>
      <c r="B11" s="252" t="s">
        <v>97</v>
      </c>
      <c r="C11" s="213">
        <v>9592</v>
      </c>
      <c r="D11" s="213">
        <v>9592</v>
      </c>
      <c r="E11" s="210">
        <v>9195</v>
      </c>
      <c r="F11" s="215">
        <v>-397</v>
      </c>
      <c r="G11" s="216">
        <v>-4.1388657214345287E-2</v>
      </c>
      <c r="H11" s="225">
        <v>9195</v>
      </c>
      <c r="I11" s="225">
        <v>9195</v>
      </c>
      <c r="J11" s="210">
        <v>15000</v>
      </c>
      <c r="K11" s="215">
        <v>5408</v>
      </c>
      <c r="L11" s="239">
        <v>0.56380316930775642</v>
      </c>
      <c r="M11" s="240">
        <v>12296</v>
      </c>
      <c r="N11" s="240">
        <v>15000</v>
      </c>
      <c r="P11" s="259"/>
      <c r="Q11" s="251" t="s">
        <v>258</v>
      </c>
    </row>
    <row r="12" spans="1:17">
      <c r="A12" s="251">
        <v>8</v>
      </c>
      <c r="B12" s="252" t="s">
        <v>129</v>
      </c>
      <c r="C12" s="213">
        <v>4639</v>
      </c>
      <c r="D12" s="213">
        <v>5319</v>
      </c>
      <c r="E12" s="210">
        <v>7148</v>
      </c>
      <c r="F12" s="215">
        <v>1829</v>
      </c>
      <c r="G12" s="228">
        <v>0.34386162812558752</v>
      </c>
      <c r="H12" s="229">
        <v>6233.5</v>
      </c>
      <c r="I12" s="229">
        <v>7148</v>
      </c>
      <c r="J12" s="210">
        <v>13746</v>
      </c>
      <c r="K12" s="215">
        <v>8427</v>
      </c>
      <c r="L12" s="235">
        <v>1.5843203609701071</v>
      </c>
      <c r="M12" s="236">
        <v>7978.5</v>
      </c>
      <c r="N12" s="236">
        <v>10638</v>
      </c>
    </row>
    <row r="13" spans="1:17">
      <c r="A13" s="251">
        <v>9</v>
      </c>
      <c r="B13" s="252" t="s">
        <v>130</v>
      </c>
      <c r="C13" s="212">
        <v>178</v>
      </c>
      <c r="D13" s="212">
        <v>178</v>
      </c>
      <c r="E13" s="210">
        <v>170</v>
      </c>
      <c r="F13" s="215">
        <v>-8</v>
      </c>
      <c r="G13" s="216">
        <v>-4.49438202247191E-2</v>
      </c>
      <c r="H13" s="225">
        <v>170</v>
      </c>
      <c r="I13" s="225">
        <v>170</v>
      </c>
      <c r="J13" s="210">
        <v>238</v>
      </c>
      <c r="K13" s="215">
        <v>60</v>
      </c>
      <c r="L13" s="239">
        <v>0.33707865168539325</v>
      </c>
      <c r="M13" s="240">
        <v>208</v>
      </c>
      <c r="N13" s="240">
        <v>238</v>
      </c>
    </row>
    <row r="14" spans="1:17">
      <c r="A14" s="251">
        <v>10</v>
      </c>
      <c r="B14" s="252" t="s">
        <v>174</v>
      </c>
      <c r="C14" s="212">
        <v>314</v>
      </c>
      <c r="D14" s="212">
        <v>170</v>
      </c>
      <c r="E14" s="210">
        <v>518</v>
      </c>
      <c r="F14" s="215">
        <v>348</v>
      </c>
      <c r="G14" s="226">
        <v>2.0470588235294116</v>
      </c>
      <c r="H14" s="227">
        <v>255</v>
      </c>
      <c r="I14" s="227">
        <v>340</v>
      </c>
      <c r="J14" s="210">
        <v>1329</v>
      </c>
      <c r="K14" s="215">
        <v>1159</v>
      </c>
      <c r="L14" s="235">
        <v>6.8176470588235292</v>
      </c>
      <c r="M14" s="236">
        <v>255</v>
      </c>
      <c r="N14" s="236">
        <v>340</v>
      </c>
    </row>
    <row r="15" spans="1:17">
      <c r="A15" s="251">
        <v>11</v>
      </c>
      <c r="B15" s="253" t="s">
        <v>77</v>
      </c>
      <c r="C15" s="213">
        <v>1314</v>
      </c>
      <c r="D15" s="213">
        <v>1589</v>
      </c>
      <c r="E15" s="210">
        <v>2315</v>
      </c>
      <c r="F15" s="215">
        <v>726</v>
      </c>
      <c r="G15" s="228">
        <v>0.45689112649465075</v>
      </c>
      <c r="H15" s="229">
        <v>1952</v>
      </c>
      <c r="I15" s="229">
        <v>2315</v>
      </c>
      <c r="J15" s="210">
        <v>5937</v>
      </c>
      <c r="K15" s="215">
        <v>4348</v>
      </c>
      <c r="L15" s="235">
        <v>2.736312146003776</v>
      </c>
      <c r="M15" s="236">
        <v>2383.5</v>
      </c>
      <c r="N15" s="236">
        <v>3178</v>
      </c>
    </row>
    <row r="16" spans="1:17">
      <c r="A16" s="251">
        <v>12</v>
      </c>
      <c r="B16" s="252" t="s">
        <v>98</v>
      </c>
      <c r="C16" s="213">
        <v>2179</v>
      </c>
      <c r="D16" s="213">
        <v>2179</v>
      </c>
      <c r="E16" s="210">
        <v>7419</v>
      </c>
      <c r="F16" s="215">
        <v>5240</v>
      </c>
      <c r="G16" s="226">
        <v>2.4047728315741166</v>
      </c>
      <c r="H16" s="227">
        <v>3268.5</v>
      </c>
      <c r="I16" s="227">
        <v>4358</v>
      </c>
      <c r="J16" s="210">
        <v>3500</v>
      </c>
      <c r="K16" s="215">
        <v>1321</v>
      </c>
      <c r="L16" s="239">
        <v>0.60624139513538322</v>
      </c>
      <c r="M16" s="240">
        <v>2839.5</v>
      </c>
      <c r="N16" s="240">
        <v>3500</v>
      </c>
    </row>
    <row r="17" spans="1:14">
      <c r="A17" s="251">
        <v>13</v>
      </c>
      <c r="B17" s="252" t="s">
        <v>175</v>
      </c>
      <c r="C17" s="212">
        <v>475</v>
      </c>
      <c r="D17" s="212">
        <v>475</v>
      </c>
      <c r="E17" s="210">
        <v>322</v>
      </c>
      <c r="F17" s="215">
        <v>-153</v>
      </c>
      <c r="G17" s="216">
        <v>-0.32210526315789473</v>
      </c>
      <c r="H17" s="225">
        <v>322</v>
      </c>
      <c r="I17" s="225">
        <v>322</v>
      </c>
      <c r="J17" s="210">
        <v>1238</v>
      </c>
      <c r="K17" s="215">
        <v>763</v>
      </c>
      <c r="L17" s="235">
        <v>1.6063157894736841</v>
      </c>
      <c r="M17" s="236">
        <v>712.5</v>
      </c>
      <c r="N17" s="236">
        <v>950</v>
      </c>
    </row>
    <row r="18" spans="1:14">
      <c r="A18" s="251">
        <v>14</v>
      </c>
      <c r="B18" s="252" t="s">
        <v>131</v>
      </c>
      <c r="C18" s="212">
        <v>170</v>
      </c>
      <c r="D18" s="212">
        <v>170</v>
      </c>
      <c r="E18" s="210">
        <v>170</v>
      </c>
      <c r="F18" s="215">
        <v>0</v>
      </c>
      <c r="G18" s="216">
        <v>0</v>
      </c>
      <c r="H18" s="225">
        <v>170</v>
      </c>
      <c r="I18" s="225">
        <v>170</v>
      </c>
      <c r="J18" s="210">
        <v>187</v>
      </c>
      <c r="K18" s="215">
        <v>17</v>
      </c>
      <c r="L18" s="233">
        <v>0.1</v>
      </c>
      <c r="M18" s="210">
        <v>187</v>
      </c>
      <c r="N18" s="210">
        <v>187</v>
      </c>
    </row>
    <row r="19" spans="1:14">
      <c r="A19" s="251">
        <v>15</v>
      </c>
      <c r="B19" s="252" t="s">
        <v>132</v>
      </c>
      <c r="C19" s="213">
        <v>31842</v>
      </c>
      <c r="D19" s="213">
        <v>36152</v>
      </c>
      <c r="E19" s="210">
        <v>27651</v>
      </c>
      <c r="F19" s="215">
        <v>-8501</v>
      </c>
      <c r="G19" s="216">
        <v>-0.23514605001106439</v>
      </c>
      <c r="H19" s="225">
        <v>27651</v>
      </c>
      <c r="I19" s="225">
        <v>27651</v>
      </c>
      <c r="J19" s="210">
        <v>25000</v>
      </c>
      <c r="K19" s="215">
        <v>-11152</v>
      </c>
      <c r="L19" s="233">
        <v>-0.30847532639964592</v>
      </c>
      <c r="M19" s="210">
        <v>25000</v>
      </c>
      <c r="N19" s="210">
        <v>25000</v>
      </c>
    </row>
    <row r="20" spans="1:14">
      <c r="A20" s="251">
        <v>16</v>
      </c>
      <c r="B20" s="252" t="s">
        <v>176</v>
      </c>
      <c r="C20" s="212">
        <v>170</v>
      </c>
      <c r="D20" s="212">
        <v>170</v>
      </c>
      <c r="E20" s="210">
        <v>170</v>
      </c>
      <c r="F20" s="215">
        <v>0</v>
      </c>
      <c r="G20" s="216">
        <v>0</v>
      </c>
      <c r="H20" s="225">
        <v>170</v>
      </c>
      <c r="I20" s="225">
        <v>170</v>
      </c>
      <c r="J20" s="210">
        <v>227</v>
      </c>
      <c r="K20" s="215">
        <v>57</v>
      </c>
      <c r="L20" s="239">
        <v>0.3352941176470588</v>
      </c>
      <c r="M20" s="240">
        <v>198.5</v>
      </c>
      <c r="N20" s="240">
        <v>227</v>
      </c>
    </row>
    <row r="21" spans="1:14">
      <c r="A21" s="251">
        <v>17</v>
      </c>
      <c r="B21" s="252" t="s">
        <v>26</v>
      </c>
      <c r="C21" s="212">
        <v>206</v>
      </c>
      <c r="D21" s="212">
        <v>238</v>
      </c>
      <c r="E21" s="210">
        <v>370</v>
      </c>
      <c r="F21" s="215">
        <v>132</v>
      </c>
      <c r="G21" s="228">
        <v>0.55462184873949583</v>
      </c>
      <c r="H21" s="229">
        <v>304</v>
      </c>
      <c r="I21" s="229">
        <v>370</v>
      </c>
      <c r="J21" s="210">
        <v>600</v>
      </c>
      <c r="K21" s="215">
        <v>362</v>
      </c>
      <c r="L21" s="235">
        <v>1.5210084033613445</v>
      </c>
      <c r="M21" s="236">
        <v>357</v>
      </c>
      <c r="N21" s="236">
        <v>476</v>
      </c>
    </row>
    <row r="22" spans="1:14">
      <c r="A22" s="251">
        <v>18</v>
      </c>
      <c r="B22" s="252" t="s">
        <v>177</v>
      </c>
      <c r="C22" s="212">
        <v>170</v>
      </c>
      <c r="D22" s="212">
        <v>170</v>
      </c>
      <c r="E22" s="210">
        <v>170</v>
      </c>
      <c r="F22" s="215">
        <v>0</v>
      </c>
      <c r="G22" s="216">
        <v>0</v>
      </c>
      <c r="H22" s="225">
        <v>170</v>
      </c>
      <c r="I22" s="225">
        <v>170</v>
      </c>
      <c r="J22" s="210">
        <v>170</v>
      </c>
      <c r="K22" s="215">
        <v>0</v>
      </c>
      <c r="L22" s="233">
        <v>0</v>
      </c>
      <c r="M22" s="210">
        <v>170</v>
      </c>
      <c r="N22" s="210">
        <v>170</v>
      </c>
    </row>
    <row r="23" spans="1:14">
      <c r="A23" s="251">
        <v>19</v>
      </c>
      <c r="B23" s="252" t="s">
        <v>30</v>
      </c>
      <c r="C23" s="213">
        <v>2144</v>
      </c>
      <c r="D23" s="213">
        <v>2144</v>
      </c>
      <c r="E23" s="210">
        <v>2144.48</v>
      </c>
      <c r="F23" s="215">
        <v>0.48000000000001819</v>
      </c>
      <c r="G23" s="216">
        <v>2.2388059701493386E-4</v>
      </c>
      <c r="H23" s="225">
        <v>2144.48</v>
      </c>
      <c r="I23" s="225">
        <v>2144.48</v>
      </c>
      <c r="J23" s="210">
        <v>5000</v>
      </c>
      <c r="K23" s="215">
        <v>2856</v>
      </c>
      <c r="L23" s="235">
        <v>1.3320895522388059</v>
      </c>
      <c r="M23" s="236">
        <v>3216</v>
      </c>
      <c r="N23" s="236">
        <v>4288</v>
      </c>
    </row>
    <row r="24" spans="1:14">
      <c r="A24" s="251">
        <v>20</v>
      </c>
      <c r="B24" s="252" t="s">
        <v>178</v>
      </c>
      <c r="C24" s="212">
        <v>662</v>
      </c>
      <c r="D24" s="212">
        <v>662</v>
      </c>
      <c r="E24" s="210">
        <v>440</v>
      </c>
      <c r="F24" s="215">
        <v>-222</v>
      </c>
      <c r="G24" s="230">
        <v>-0.33534743202416917</v>
      </c>
      <c r="H24" s="231">
        <v>551</v>
      </c>
      <c r="I24" s="231">
        <v>440</v>
      </c>
      <c r="J24" s="210">
        <v>1500</v>
      </c>
      <c r="K24" s="215">
        <v>838</v>
      </c>
      <c r="L24" s="235">
        <v>1.2658610271903323</v>
      </c>
      <c r="M24" s="236">
        <v>993</v>
      </c>
      <c r="N24" s="236">
        <v>1324</v>
      </c>
    </row>
    <row r="25" spans="1:14" ht="29">
      <c r="A25" s="251">
        <v>21</v>
      </c>
      <c r="B25" s="252" t="s">
        <v>99</v>
      </c>
      <c r="C25" s="212">
        <v>360</v>
      </c>
      <c r="D25" s="212">
        <v>360</v>
      </c>
      <c r="E25" s="210">
        <v>306</v>
      </c>
      <c r="F25" s="215">
        <v>-54</v>
      </c>
      <c r="G25" s="216">
        <v>-0.15</v>
      </c>
      <c r="H25" s="225">
        <v>306</v>
      </c>
      <c r="I25" s="225">
        <v>306</v>
      </c>
      <c r="J25" s="210">
        <v>785</v>
      </c>
      <c r="K25" s="215">
        <v>425</v>
      </c>
      <c r="L25" s="235">
        <v>1.1805555555555556</v>
      </c>
      <c r="M25" s="236">
        <v>540</v>
      </c>
      <c r="N25" s="236">
        <v>720</v>
      </c>
    </row>
    <row r="26" spans="1:14">
      <c r="A26" s="251">
        <v>22</v>
      </c>
      <c r="B26" s="252" t="s">
        <v>33</v>
      </c>
      <c r="C26" s="212">
        <v>170</v>
      </c>
      <c r="D26" s="212">
        <v>170</v>
      </c>
      <c r="E26" s="210">
        <v>198</v>
      </c>
      <c r="F26" s="215">
        <v>28</v>
      </c>
      <c r="G26" s="216">
        <v>0.16470588235294117</v>
      </c>
      <c r="H26" s="225">
        <v>198</v>
      </c>
      <c r="I26" s="225">
        <v>198</v>
      </c>
      <c r="J26" s="210">
        <v>450</v>
      </c>
      <c r="K26" s="215">
        <v>280</v>
      </c>
      <c r="L26" s="235">
        <v>1.6470588235294117</v>
      </c>
      <c r="M26" s="236">
        <v>255</v>
      </c>
      <c r="N26" s="236">
        <v>340</v>
      </c>
    </row>
    <row r="27" spans="1:14">
      <c r="A27" s="251">
        <v>23</v>
      </c>
      <c r="B27" s="252" t="s">
        <v>35</v>
      </c>
      <c r="C27" s="212">
        <v>170</v>
      </c>
      <c r="D27" s="212">
        <v>170</v>
      </c>
      <c r="E27" s="210">
        <v>170</v>
      </c>
      <c r="F27" s="215">
        <v>0</v>
      </c>
      <c r="G27" s="216">
        <v>0</v>
      </c>
      <c r="H27" s="225">
        <v>170</v>
      </c>
      <c r="I27" s="225">
        <v>170</v>
      </c>
      <c r="J27" s="210">
        <v>500</v>
      </c>
      <c r="K27" s="215">
        <v>330</v>
      </c>
      <c r="L27" s="235">
        <v>1.9411764705882353</v>
      </c>
      <c r="M27" s="236">
        <v>255</v>
      </c>
      <c r="N27" s="236">
        <v>340</v>
      </c>
    </row>
    <row r="28" spans="1:14">
      <c r="A28" s="251">
        <v>24</v>
      </c>
      <c r="B28" s="252" t="s">
        <v>100</v>
      </c>
      <c r="C28" s="212">
        <v>294</v>
      </c>
      <c r="D28" s="212">
        <v>170</v>
      </c>
      <c r="E28" s="210">
        <v>233</v>
      </c>
      <c r="F28" s="215">
        <v>63</v>
      </c>
      <c r="G28" s="228">
        <v>0.37058823529411766</v>
      </c>
      <c r="H28" s="229">
        <v>201.5</v>
      </c>
      <c r="I28" s="229">
        <v>233</v>
      </c>
      <c r="J28" s="210">
        <v>600</v>
      </c>
      <c r="K28" s="215">
        <v>430</v>
      </c>
      <c r="L28" s="235">
        <v>2.5294117647058822</v>
      </c>
      <c r="M28" s="236">
        <v>255</v>
      </c>
      <c r="N28" s="236">
        <v>340</v>
      </c>
    </row>
    <row r="29" spans="1:14">
      <c r="A29" s="251">
        <v>25</v>
      </c>
      <c r="B29" s="252" t="s">
        <v>37</v>
      </c>
      <c r="C29" s="212">
        <v>531</v>
      </c>
      <c r="D29" s="212">
        <v>531</v>
      </c>
      <c r="E29" s="210">
        <v>707.82400000000007</v>
      </c>
      <c r="F29" s="215">
        <v>176.82400000000007</v>
      </c>
      <c r="G29" s="216">
        <v>0.33300188323917151</v>
      </c>
      <c r="H29" s="225">
        <v>707.82400000000007</v>
      </c>
      <c r="I29" s="225">
        <v>707.82400000000007</v>
      </c>
      <c r="J29" s="210">
        <v>800</v>
      </c>
      <c r="K29" s="215">
        <v>269</v>
      </c>
      <c r="L29" s="239">
        <v>0.50659133709981163</v>
      </c>
      <c r="M29" s="240">
        <v>665.5</v>
      </c>
      <c r="N29" s="240">
        <v>800</v>
      </c>
    </row>
    <row r="30" spans="1:14">
      <c r="A30" s="251">
        <v>26</v>
      </c>
      <c r="B30" s="252" t="s">
        <v>179</v>
      </c>
      <c r="C30" s="213">
        <v>30954</v>
      </c>
      <c r="D30" s="213">
        <v>33980</v>
      </c>
      <c r="E30" s="210">
        <v>29734</v>
      </c>
      <c r="F30" s="215">
        <v>-4246</v>
      </c>
      <c r="G30" s="216">
        <v>-0.12495585638610948</v>
      </c>
      <c r="H30" s="225">
        <v>29734</v>
      </c>
      <c r="I30" s="225">
        <v>29734</v>
      </c>
      <c r="J30" s="210">
        <v>25000</v>
      </c>
      <c r="K30" s="215">
        <v>-8980</v>
      </c>
      <c r="L30" s="233">
        <v>-0.26427310182460273</v>
      </c>
      <c r="M30" s="210">
        <v>25000</v>
      </c>
      <c r="N30" s="210">
        <v>25000</v>
      </c>
    </row>
    <row r="31" spans="1:14" ht="29">
      <c r="A31" s="251">
        <v>27</v>
      </c>
      <c r="B31" s="252" t="s">
        <v>39</v>
      </c>
      <c r="C31" s="212">
        <v>170</v>
      </c>
      <c r="D31" s="212">
        <v>170</v>
      </c>
      <c r="E31" s="210">
        <v>170</v>
      </c>
      <c r="F31" s="215">
        <v>0</v>
      </c>
      <c r="G31" s="216">
        <v>0</v>
      </c>
      <c r="H31" s="225">
        <v>170</v>
      </c>
      <c r="I31" s="225">
        <v>170</v>
      </c>
      <c r="J31" s="210">
        <v>400</v>
      </c>
      <c r="K31" s="215">
        <v>230</v>
      </c>
      <c r="L31" s="235">
        <v>1.3529411764705883</v>
      </c>
      <c r="M31" s="236">
        <v>255</v>
      </c>
      <c r="N31" s="236">
        <v>340</v>
      </c>
    </row>
    <row r="32" spans="1:14">
      <c r="A32" s="251">
        <v>28</v>
      </c>
      <c r="B32" s="252" t="s">
        <v>40</v>
      </c>
      <c r="C32" s="212">
        <v>267</v>
      </c>
      <c r="D32" s="212">
        <v>170</v>
      </c>
      <c r="E32" s="210">
        <v>832</v>
      </c>
      <c r="F32" s="215">
        <v>662</v>
      </c>
      <c r="G32" s="226">
        <v>3.8941176470588235</v>
      </c>
      <c r="H32" s="227">
        <v>255</v>
      </c>
      <c r="I32" s="227">
        <v>340</v>
      </c>
      <c r="J32" s="210">
        <v>750</v>
      </c>
      <c r="K32" s="215">
        <v>580</v>
      </c>
      <c r="L32" s="235">
        <v>3.4117647058823528</v>
      </c>
      <c r="M32" s="236">
        <v>255</v>
      </c>
      <c r="N32" s="236">
        <v>340</v>
      </c>
    </row>
    <row r="33" spans="1:14">
      <c r="A33" s="251">
        <v>29</v>
      </c>
      <c r="B33" s="252" t="s">
        <v>180</v>
      </c>
      <c r="C33" s="213">
        <v>7037</v>
      </c>
      <c r="D33" s="213">
        <v>7727</v>
      </c>
      <c r="E33" s="210">
        <v>8085</v>
      </c>
      <c r="F33" s="215">
        <v>358</v>
      </c>
      <c r="G33" s="216">
        <v>4.6331046978128641E-2</v>
      </c>
      <c r="H33" s="225">
        <v>8085</v>
      </c>
      <c r="I33" s="225">
        <v>8085</v>
      </c>
      <c r="J33" s="210">
        <v>15000</v>
      </c>
      <c r="K33" s="215">
        <v>7273</v>
      </c>
      <c r="L33" s="239">
        <v>0.94124498511712174</v>
      </c>
      <c r="M33" s="240">
        <v>11363.5</v>
      </c>
      <c r="N33" s="240">
        <v>15000</v>
      </c>
    </row>
    <row r="34" spans="1:14">
      <c r="A34" s="251">
        <v>30</v>
      </c>
      <c r="B34" s="252" t="s">
        <v>181</v>
      </c>
      <c r="C34" s="212">
        <v>170</v>
      </c>
      <c r="D34" s="212">
        <v>170</v>
      </c>
      <c r="E34" s="210">
        <v>170</v>
      </c>
      <c r="F34" s="215">
        <v>0</v>
      </c>
      <c r="G34" s="216">
        <v>0</v>
      </c>
      <c r="H34" s="225">
        <v>170</v>
      </c>
      <c r="I34" s="225">
        <v>170</v>
      </c>
      <c r="J34" s="210">
        <v>170</v>
      </c>
      <c r="K34" s="215">
        <v>0</v>
      </c>
      <c r="L34" s="233">
        <v>0</v>
      </c>
      <c r="M34" s="210">
        <v>170</v>
      </c>
      <c r="N34" s="210">
        <v>170</v>
      </c>
    </row>
    <row r="35" spans="1:14">
      <c r="A35" s="251">
        <v>31</v>
      </c>
      <c r="B35" s="252" t="s">
        <v>41</v>
      </c>
      <c r="C35" s="212">
        <v>170</v>
      </c>
      <c r="D35" s="212">
        <v>320</v>
      </c>
      <c r="E35" s="210">
        <v>495</v>
      </c>
      <c r="F35" s="215">
        <v>175</v>
      </c>
      <c r="G35" s="228">
        <v>0.546875</v>
      </c>
      <c r="H35" s="229">
        <v>407.5</v>
      </c>
      <c r="I35" s="229">
        <v>495</v>
      </c>
      <c r="J35" s="210">
        <v>600</v>
      </c>
      <c r="K35" s="215">
        <v>280</v>
      </c>
      <c r="L35" s="239">
        <f>K35/D35</f>
        <v>0.875</v>
      </c>
      <c r="M35" s="240">
        <f>D35+K35/2</f>
        <v>460</v>
      </c>
      <c r="N35" s="240">
        <f>J35</f>
        <v>600</v>
      </c>
    </row>
    <row r="36" spans="1:14" ht="43.5">
      <c r="A36" s="251">
        <v>32</v>
      </c>
      <c r="B36" s="252" t="s">
        <v>42</v>
      </c>
      <c r="C36" s="212">
        <v>320</v>
      </c>
      <c r="D36" s="212">
        <v>170</v>
      </c>
      <c r="E36" s="210">
        <v>8847.1760000000013</v>
      </c>
      <c r="F36" s="215">
        <v>8677.1760000000013</v>
      </c>
      <c r="G36" s="226">
        <v>51.04221176470589</v>
      </c>
      <c r="H36" s="227">
        <v>255</v>
      </c>
      <c r="I36" s="227">
        <v>340</v>
      </c>
      <c r="J36" s="210">
        <v>2500</v>
      </c>
      <c r="K36" s="215">
        <v>2330</v>
      </c>
      <c r="L36" s="235">
        <v>13.705882352941176</v>
      </c>
      <c r="M36" s="236">
        <v>255</v>
      </c>
      <c r="N36" s="236">
        <v>340</v>
      </c>
    </row>
    <row r="37" spans="1:14">
      <c r="A37" s="251">
        <v>33</v>
      </c>
      <c r="B37" s="252" t="s">
        <v>101</v>
      </c>
      <c r="C37" s="212">
        <v>265</v>
      </c>
      <c r="D37" s="212">
        <v>333</v>
      </c>
      <c r="E37" s="210">
        <v>170</v>
      </c>
      <c r="F37" s="215">
        <v>-163</v>
      </c>
      <c r="G37" s="230">
        <v>-0.4894894894894895</v>
      </c>
      <c r="H37" s="231">
        <v>251.5</v>
      </c>
      <c r="I37" s="231">
        <v>170</v>
      </c>
      <c r="J37" s="210">
        <v>651</v>
      </c>
      <c r="K37" s="215">
        <v>318</v>
      </c>
      <c r="L37" s="239">
        <v>0.95495495495495497</v>
      </c>
      <c r="M37" s="240">
        <v>492</v>
      </c>
      <c r="N37" s="240">
        <v>651</v>
      </c>
    </row>
    <row r="38" spans="1:14">
      <c r="A38" s="251">
        <v>34</v>
      </c>
      <c r="B38" s="252" t="s">
        <v>182</v>
      </c>
      <c r="C38" s="213">
        <v>2624</v>
      </c>
      <c r="D38" s="213">
        <v>3326</v>
      </c>
      <c r="E38" s="210">
        <v>2540</v>
      </c>
      <c r="F38" s="215">
        <v>-786</v>
      </c>
      <c r="G38" s="216">
        <v>-0.23631990378833434</v>
      </c>
      <c r="H38" s="225">
        <v>2540</v>
      </c>
      <c r="I38" s="225">
        <v>2540</v>
      </c>
      <c r="J38" s="210">
        <v>5000</v>
      </c>
      <c r="K38" s="215">
        <v>1674</v>
      </c>
      <c r="L38" s="239">
        <v>0.50330727600721592</v>
      </c>
      <c r="M38" s="240">
        <v>4163</v>
      </c>
      <c r="N38" s="240">
        <v>5000</v>
      </c>
    </row>
    <row r="39" spans="1:14">
      <c r="A39" s="251">
        <v>35</v>
      </c>
      <c r="B39" s="252" t="s">
        <v>43</v>
      </c>
      <c r="C39" s="212">
        <v>620</v>
      </c>
      <c r="D39" s="212">
        <v>721</v>
      </c>
      <c r="E39" s="210">
        <v>1705</v>
      </c>
      <c r="F39" s="215">
        <v>984</v>
      </c>
      <c r="G39" s="226">
        <v>1.3647711511789182</v>
      </c>
      <c r="H39" s="227">
        <v>1081.5</v>
      </c>
      <c r="I39" s="227">
        <v>1442</v>
      </c>
      <c r="J39" s="210">
        <v>1000</v>
      </c>
      <c r="K39" s="215">
        <v>279</v>
      </c>
      <c r="L39" s="239">
        <v>0.3869625520110957</v>
      </c>
      <c r="M39" s="240">
        <v>860.5</v>
      </c>
      <c r="N39" s="240">
        <v>1000</v>
      </c>
    </row>
    <row r="40" spans="1:14">
      <c r="A40" s="251">
        <v>36</v>
      </c>
      <c r="B40" s="252" t="s">
        <v>133</v>
      </c>
      <c r="C40" s="213">
        <v>682</v>
      </c>
      <c r="D40" s="213">
        <v>682</v>
      </c>
      <c r="E40" s="210">
        <v>428</v>
      </c>
      <c r="F40" s="215">
        <v>-254</v>
      </c>
      <c r="G40" s="230">
        <v>-0.37243401759530792</v>
      </c>
      <c r="H40" s="231">
        <v>555</v>
      </c>
      <c r="I40" s="231">
        <v>428</v>
      </c>
      <c r="J40" s="210">
        <v>1646</v>
      </c>
      <c r="K40" s="215">
        <v>964</v>
      </c>
      <c r="L40" s="235">
        <v>1.4134897360703813</v>
      </c>
      <c r="M40" s="236">
        <v>1023</v>
      </c>
      <c r="N40" s="236">
        <v>1364</v>
      </c>
    </row>
    <row r="41" spans="1:14">
      <c r="A41" s="251">
        <v>37</v>
      </c>
      <c r="B41" s="252" t="s">
        <v>183</v>
      </c>
      <c r="C41" s="212">
        <v>170</v>
      </c>
      <c r="D41" s="212">
        <v>170</v>
      </c>
      <c r="E41" s="210">
        <v>170</v>
      </c>
      <c r="F41" s="215">
        <v>0</v>
      </c>
      <c r="G41" s="216">
        <v>0</v>
      </c>
      <c r="H41" s="225">
        <v>170</v>
      </c>
      <c r="I41" s="225">
        <v>170</v>
      </c>
      <c r="J41" s="210">
        <v>190</v>
      </c>
      <c r="K41" s="215">
        <v>20</v>
      </c>
      <c r="L41" s="233">
        <v>0.11764705882352941</v>
      </c>
      <c r="M41" s="210">
        <v>190</v>
      </c>
      <c r="N41" s="210">
        <v>190</v>
      </c>
    </row>
    <row r="42" spans="1:14">
      <c r="A42" s="251">
        <v>38</v>
      </c>
      <c r="B42" s="252" t="s">
        <v>134</v>
      </c>
      <c r="C42" s="212">
        <v>390</v>
      </c>
      <c r="D42" s="212">
        <v>390</v>
      </c>
      <c r="E42" s="210">
        <v>400</v>
      </c>
      <c r="F42" s="215">
        <v>10</v>
      </c>
      <c r="G42" s="216">
        <v>2.564102564102564E-2</v>
      </c>
      <c r="H42" s="225">
        <v>400</v>
      </c>
      <c r="I42" s="225">
        <v>400</v>
      </c>
      <c r="J42" s="210">
        <v>1025</v>
      </c>
      <c r="K42" s="215">
        <v>635</v>
      </c>
      <c r="L42" s="235">
        <v>1.6282051282051282</v>
      </c>
      <c r="M42" s="236">
        <v>585</v>
      </c>
      <c r="N42" s="236">
        <v>780</v>
      </c>
    </row>
    <row r="43" spans="1:14">
      <c r="A43" s="251">
        <v>39</v>
      </c>
      <c r="B43" s="252" t="s">
        <v>135</v>
      </c>
      <c r="C43" s="213">
        <v>13379</v>
      </c>
      <c r="D43" s="213">
        <v>15263</v>
      </c>
      <c r="E43" s="210">
        <v>8978</v>
      </c>
      <c r="F43" s="215">
        <v>-6285</v>
      </c>
      <c r="G43" s="230">
        <v>-0.41178012186332963</v>
      </c>
      <c r="H43" s="231">
        <v>12120.5</v>
      </c>
      <c r="I43" s="231">
        <v>8978</v>
      </c>
      <c r="J43" s="210">
        <v>15000</v>
      </c>
      <c r="K43" s="215">
        <v>-263</v>
      </c>
      <c r="L43" s="233">
        <v>-1.7231212736683484E-2</v>
      </c>
      <c r="M43" s="210">
        <v>15000</v>
      </c>
      <c r="N43" s="210">
        <v>15000</v>
      </c>
    </row>
    <row r="44" spans="1:14">
      <c r="A44" s="251">
        <v>40</v>
      </c>
      <c r="B44" s="252" t="s">
        <v>136</v>
      </c>
      <c r="C44" s="213">
        <v>8592</v>
      </c>
      <c r="D44" s="213">
        <v>9429</v>
      </c>
      <c r="E44" s="210">
        <v>8812</v>
      </c>
      <c r="F44" s="215">
        <v>-617</v>
      </c>
      <c r="G44" s="216">
        <v>-6.5436419556686817E-2</v>
      </c>
      <c r="H44" s="225">
        <v>8812</v>
      </c>
      <c r="I44" s="225">
        <v>8812</v>
      </c>
      <c r="J44" s="210">
        <v>15000</v>
      </c>
      <c r="K44" s="215">
        <v>5571</v>
      </c>
      <c r="L44" s="239">
        <v>0.59083678014635699</v>
      </c>
      <c r="M44" s="240">
        <v>12214.5</v>
      </c>
      <c r="N44" s="240">
        <v>15000</v>
      </c>
    </row>
    <row r="45" spans="1:14">
      <c r="A45" s="251">
        <v>41</v>
      </c>
      <c r="B45" s="252" t="s">
        <v>184</v>
      </c>
      <c r="C45" s="212">
        <v>170</v>
      </c>
      <c r="D45" s="212">
        <v>170</v>
      </c>
      <c r="E45" s="210">
        <v>170</v>
      </c>
      <c r="F45" s="215">
        <v>0</v>
      </c>
      <c r="G45" s="216">
        <v>0</v>
      </c>
      <c r="H45" s="225">
        <v>170</v>
      </c>
      <c r="I45" s="225">
        <v>170</v>
      </c>
      <c r="J45" s="210">
        <v>340</v>
      </c>
      <c r="K45" s="215">
        <v>170</v>
      </c>
      <c r="L45" s="239">
        <v>1</v>
      </c>
      <c r="M45" s="240">
        <v>255</v>
      </c>
      <c r="N45" s="240">
        <v>340</v>
      </c>
    </row>
    <row r="46" spans="1:14" ht="29">
      <c r="A46" s="251">
        <v>42</v>
      </c>
      <c r="B46" s="252" t="s">
        <v>185</v>
      </c>
      <c r="C46" s="212">
        <v>170</v>
      </c>
      <c r="D46" s="212">
        <v>170</v>
      </c>
      <c r="E46" s="210">
        <v>170</v>
      </c>
      <c r="F46" s="215">
        <v>0</v>
      </c>
      <c r="G46" s="216">
        <v>0</v>
      </c>
      <c r="H46" s="225">
        <v>170</v>
      </c>
      <c r="I46" s="225">
        <v>170</v>
      </c>
      <c r="J46" s="210">
        <v>293</v>
      </c>
      <c r="K46" s="215">
        <v>123</v>
      </c>
      <c r="L46" s="239">
        <v>0.72352941176470587</v>
      </c>
      <c r="M46" s="240">
        <v>231.5</v>
      </c>
      <c r="N46" s="240">
        <v>293</v>
      </c>
    </row>
    <row r="47" spans="1:14">
      <c r="A47" s="251">
        <v>43</v>
      </c>
      <c r="B47" s="252" t="s">
        <v>186</v>
      </c>
      <c r="C47" s="212">
        <v>170</v>
      </c>
      <c r="D47" s="212">
        <v>170</v>
      </c>
      <c r="E47" s="210">
        <v>170</v>
      </c>
      <c r="F47" s="215">
        <v>0</v>
      </c>
      <c r="G47" s="216">
        <v>0</v>
      </c>
      <c r="H47" s="225">
        <v>170</v>
      </c>
      <c r="I47" s="225">
        <v>170</v>
      </c>
      <c r="J47" s="210">
        <v>170</v>
      </c>
      <c r="K47" s="215">
        <v>0</v>
      </c>
      <c r="L47" s="233">
        <v>0</v>
      </c>
      <c r="M47" s="210">
        <v>170</v>
      </c>
      <c r="N47" s="210">
        <v>170</v>
      </c>
    </row>
    <row r="48" spans="1:14">
      <c r="A48" s="251">
        <v>44</v>
      </c>
      <c r="B48" s="252" t="s">
        <v>79</v>
      </c>
      <c r="C48" s="213">
        <v>2211</v>
      </c>
      <c r="D48" s="213">
        <v>2211</v>
      </c>
      <c r="E48" s="210">
        <v>2004</v>
      </c>
      <c r="F48" s="215">
        <v>-207</v>
      </c>
      <c r="G48" s="216">
        <v>-9.3622795115332433E-2</v>
      </c>
      <c r="H48" s="225">
        <v>2004</v>
      </c>
      <c r="I48" s="225">
        <v>2004</v>
      </c>
      <c r="J48" s="210">
        <v>1000</v>
      </c>
      <c r="K48" s="215">
        <v>-1211</v>
      </c>
      <c r="L48" s="237">
        <v>-0.54771596562641334</v>
      </c>
      <c r="M48" s="238">
        <v>1605.5</v>
      </c>
      <c r="N48" s="238">
        <v>1000</v>
      </c>
    </row>
    <row r="49" spans="1:14">
      <c r="A49" s="251">
        <v>45</v>
      </c>
      <c r="B49" s="252" t="s">
        <v>187</v>
      </c>
      <c r="C49" s="212">
        <v>170</v>
      </c>
      <c r="D49" s="212">
        <v>170</v>
      </c>
      <c r="E49" s="210">
        <v>170</v>
      </c>
      <c r="F49" s="215">
        <v>0</v>
      </c>
      <c r="G49" s="216">
        <v>0</v>
      </c>
      <c r="H49" s="225">
        <v>170</v>
      </c>
      <c r="I49" s="225">
        <v>170</v>
      </c>
      <c r="J49" s="210">
        <v>170</v>
      </c>
      <c r="K49" s="215">
        <v>0</v>
      </c>
      <c r="L49" s="233">
        <v>0</v>
      </c>
      <c r="M49" s="210">
        <v>170</v>
      </c>
      <c r="N49" s="210">
        <v>170</v>
      </c>
    </row>
    <row r="50" spans="1:14">
      <c r="A50" s="251">
        <v>46</v>
      </c>
      <c r="B50" s="252" t="s">
        <v>137</v>
      </c>
      <c r="C50" s="212">
        <v>291</v>
      </c>
      <c r="D50" s="212">
        <v>317</v>
      </c>
      <c r="E50" s="210">
        <v>189</v>
      </c>
      <c r="F50" s="215">
        <v>-128</v>
      </c>
      <c r="G50" s="230">
        <v>-0.40378548895899052</v>
      </c>
      <c r="H50" s="231">
        <v>253</v>
      </c>
      <c r="I50" s="231">
        <v>189</v>
      </c>
      <c r="J50" s="210">
        <v>728</v>
      </c>
      <c r="K50" s="215">
        <v>411</v>
      </c>
      <c r="L50" s="235">
        <v>1.2965299684542586</v>
      </c>
      <c r="M50" s="236">
        <v>475.5</v>
      </c>
      <c r="N50" s="236">
        <v>634</v>
      </c>
    </row>
    <row r="51" spans="1:14">
      <c r="A51" s="251">
        <v>47</v>
      </c>
      <c r="B51" s="252" t="s">
        <v>45</v>
      </c>
      <c r="C51" s="212">
        <v>449</v>
      </c>
      <c r="D51" s="212">
        <v>449</v>
      </c>
      <c r="E51" s="210">
        <v>170</v>
      </c>
      <c r="F51" s="215">
        <v>-279</v>
      </c>
      <c r="G51" s="230">
        <v>-0.62138084632516699</v>
      </c>
      <c r="H51" s="231">
        <v>309.5</v>
      </c>
      <c r="I51" s="231">
        <v>170</v>
      </c>
      <c r="J51" s="210">
        <v>200</v>
      </c>
      <c r="K51" s="215">
        <v>-249</v>
      </c>
      <c r="L51" s="237">
        <v>-0.55456570155902007</v>
      </c>
      <c r="M51" s="238">
        <v>324.5</v>
      </c>
      <c r="N51" s="238">
        <v>200</v>
      </c>
    </row>
    <row r="52" spans="1:14">
      <c r="A52" s="251">
        <v>48</v>
      </c>
      <c r="B52" s="252" t="s">
        <v>103</v>
      </c>
      <c r="C52" s="212">
        <v>205</v>
      </c>
      <c r="D52" s="212">
        <v>205</v>
      </c>
      <c r="E52" s="210">
        <v>957</v>
      </c>
      <c r="F52" s="215">
        <v>752</v>
      </c>
      <c r="G52" s="226">
        <v>3.6682926829268294</v>
      </c>
      <c r="H52" s="227">
        <v>307.5</v>
      </c>
      <c r="I52" s="227">
        <v>410</v>
      </c>
      <c r="J52" s="210">
        <v>1500</v>
      </c>
      <c r="K52" s="215">
        <v>1295</v>
      </c>
      <c r="L52" s="235">
        <v>6.3170731707317076</v>
      </c>
      <c r="M52" s="236">
        <v>307.5</v>
      </c>
      <c r="N52" s="236">
        <v>410</v>
      </c>
    </row>
    <row r="53" spans="1:14">
      <c r="A53" s="251">
        <v>49</v>
      </c>
      <c r="B53" s="252" t="s">
        <v>138</v>
      </c>
      <c r="C53" s="213">
        <v>15588</v>
      </c>
      <c r="D53" s="213">
        <v>15588</v>
      </c>
      <c r="E53" s="210">
        <v>11211</v>
      </c>
      <c r="F53" s="215">
        <v>-4377</v>
      </c>
      <c r="G53" s="216">
        <v>-0.28079291762894532</v>
      </c>
      <c r="H53" s="225">
        <v>11211</v>
      </c>
      <c r="I53" s="225">
        <v>11211</v>
      </c>
      <c r="J53" s="210">
        <v>15000</v>
      </c>
      <c r="K53" s="215">
        <v>-588</v>
      </c>
      <c r="L53" s="233">
        <v>-3.7721324095458045E-2</v>
      </c>
      <c r="M53" s="210">
        <v>15000</v>
      </c>
      <c r="N53" s="210">
        <v>15000</v>
      </c>
    </row>
    <row r="54" spans="1:14">
      <c r="A54" s="251">
        <v>50</v>
      </c>
      <c r="B54" s="252" t="s">
        <v>139</v>
      </c>
      <c r="C54" s="213">
        <v>36472</v>
      </c>
      <c r="D54" s="213">
        <v>46885</v>
      </c>
      <c r="E54" s="210">
        <v>39833</v>
      </c>
      <c r="F54" s="215">
        <v>-7052</v>
      </c>
      <c r="G54" s="216">
        <v>-0.15041057907646369</v>
      </c>
      <c r="H54" s="225">
        <v>39833</v>
      </c>
      <c r="I54" s="225">
        <v>39833</v>
      </c>
      <c r="J54" s="210">
        <v>50000</v>
      </c>
      <c r="K54" s="215">
        <v>3115</v>
      </c>
      <c r="L54" s="233">
        <v>6.64391596459422E-2</v>
      </c>
      <c r="M54" s="210">
        <v>50000</v>
      </c>
      <c r="N54" s="210">
        <v>50000</v>
      </c>
    </row>
    <row r="55" spans="1:14">
      <c r="A55" s="251">
        <v>51</v>
      </c>
      <c r="B55" s="252" t="s">
        <v>47</v>
      </c>
      <c r="C55" s="212">
        <v>553</v>
      </c>
      <c r="D55" s="212">
        <v>764</v>
      </c>
      <c r="E55" s="210">
        <v>1184</v>
      </c>
      <c r="F55" s="215">
        <v>420</v>
      </c>
      <c r="G55" s="228">
        <v>0.54973821989528793</v>
      </c>
      <c r="H55" s="229">
        <v>974</v>
      </c>
      <c r="I55" s="229">
        <v>1184</v>
      </c>
      <c r="J55" s="210">
        <v>900</v>
      </c>
      <c r="K55" s="215">
        <v>136</v>
      </c>
      <c r="L55" s="233">
        <v>0.17801047120418848</v>
      </c>
      <c r="M55" s="210">
        <v>900</v>
      </c>
      <c r="N55" s="210">
        <v>900</v>
      </c>
    </row>
    <row r="56" spans="1:14">
      <c r="A56" s="251">
        <v>52</v>
      </c>
      <c r="B56" s="252" t="s">
        <v>140</v>
      </c>
      <c r="C56" s="212">
        <v>170</v>
      </c>
      <c r="D56" s="212">
        <v>170</v>
      </c>
      <c r="E56" s="210">
        <v>170</v>
      </c>
      <c r="F56" s="215">
        <v>0</v>
      </c>
      <c r="G56" s="216">
        <v>0</v>
      </c>
      <c r="H56" s="225">
        <v>170</v>
      </c>
      <c r="I56" s="225">
        <v>170</v>
      </c>
      <c r="J56" s="210">
        <v>215</v>
      </c>
      <c r="K56" s="215">
        <v>45</v>
      </c>
      <c r="L56" s="233">
        <v>0.26470588235294118</v>
      </c>
      <c r="M56" s="210">
        <v>215</v>
      </c>
      <c r="N56" s="210">
        <v>215</v>
      </c>
    </row>
    <row r="57" spans="1:14">
      <c r="A57" s="251">
        <v>53</v>
      </c>
      <c r="B57" s="252" t="s">
        <v>141</v>
      </c>
      <c r="C57" s="213">
        <v>15597</v>
      </c>
      <c r="D57" s="213">
        <v>19113</v>
      </c>
      <c r="E57" s="210">
        <v>14997</v>
      </c>
      <c r="F57" s="215">
        <v>-4116</v>
      </c>
      <c r="G57" s="216">
        <v>-0.21535080835033746</v>
      </c>
      <c r="H57" s="225">
        <v>14997</v>
      </c>
      <c r="I57" s="225">
        <v>14997</v>
      </c>
      <c r="J57" s="210">
        <v>20000</v>
      </c>
      <c r="K57" s="215">
        <v>887</v>
      </c>
      <c r="L57" s="233">
        <v>4.6408203840318109E-2</v>
      </c>
      <c r="M57" s="210">
        <v>20000</v>
      </c>
      <c r="N57" s="210">
        <v>20000</v>
      </c>
    </row>
    <row r="58" spans="1:14">
      <c r="A58" s="251">
        <v>54</v>
      </c>
      <c r="B58" s="252" t="s">
        <v>48</v>
      </c>
      <c r="C58" s="213">
        <v>5794</v>
      </c>
      <c r="D58" s="213">
        <v>7345</v>
      </c>
      <c r="E58" s="210">
        <v>26000</v>
      </c>
      <c r="F58" s="215">
        <v>18655</v>
      </c>
      <c r="G58" s="226">
        <v>2.5398230088495577</v>
      </c>
      <c r="H58" s="227">
        <v>11017.5</v>
      </c>
      <c r="I58" s="227">
        <v>14690</v>
      </c>
      <c r="J58" s="210">
        <v>5000</v>
      </c>
      <c r="K58" s="215">
        <v>-2345</v>
      </c>
      <c r="L58" s="237">
        <v>-0.31926480599046969</v>
      </c>
      <c r="M58" s="238">
        <v>6172.5</v>
      </c>
      <c r="N58" s="238">
        <v>5000</v>
      </c>
    </row>
    <row r="59" spans="1:14">
      <c r="A59" s="251">
        <v>55</v>
      </c>
      <c r="B59" s="252" t="s">
        <v>142</v>
      </c>
      <c r="C59" s="213">
        <v>2079</v>
      </c>
      <c r="D59" s="213">
        <v>2079</v>
      </c>
      <c r="E59" s="210">
        <v>1246</v>
      </c>
      <c r="F59" s="215">
        <v>-833</v>
      </c>
      <c r="G59" s="230">
        <v>-0.40067340067340068</v>
      </c>
      <c r="H59" s="231">
        <v>1662.5</v>
      </c>
      <c r="I59" s="231">
        <v>1246</v>
      </c>
      <c r="J59" s="210">
        <v>2000</v>
      </c>
      <c r="K59" s="215">
        <v>-79</v>
      </c>
      <c r="L59" s="233">
        <v>-3.7999037999037998E-2</v>
      </c>
      <c r="M59" s="210">
        <v>2000</v>
      </c>
      <c r="N59" s="210">
        <v>2000</v>
      </c>
    </row>
    <row r="60" spans="1:14">
      <c r="A60" s="251">
        <v>56</v>
      </c>
      <c r="B60" s="252" t="s">
        <v>188</v>
      </c>
      <c r="C60" s="212">
        <v>244</v>
      </c>
      <c r="D60" s="212">
        <v>170</v>
      </c>
      <c r="E60" s="210">
        <v>284</v>
      </c>
      <c r="F60" s="215">
        <v>114</v>
      </c>
      <c r="G60" s="228">
        <v>0.6705882352941176</v>
      </c>
      <c r="H60" s="229">
        <v>227</v>
      </c>
      <c r="I60" s="229">
        <v>284</v>
      </c>
      <c r="J60" s="210">
        <v>1367</v>
      </c>
      <c r="K60" s="215">
        <v>1197</v>
      </c>
      <c r="L60" s="235">
        <v>7.0411764705882351</v>
      </c>
      <c r="M60" s="236">
        <v>255</v>
      </c>
      <c r="N60" s="236">
        <v>340</v>
      </c>
    </row>
    <row r="61" spans="1:14">
      <c r="A61" s="251">
        <v>57</v>
      </c>
      <c r="B61" s="252" t="s">
        <v>189</v>
      </c>
      <c r="C61" s="212">
        <v>170</v>
      </c>
      <c r="D61" s="212">
        <v>170</v>
      </c>
      <c r="E61" s="210">
        <v>170</v>
      </c>
      <c r="F61" s="215">
        <v>0</v>
      </c>
      <c r="G61" s="216">
        <v>0</v>
      </c>
      <c r="H61" s="225">
        <v>170</v>
      </c>
      <c r="I61" s="225">
        <v>170</v>
      </c>
      <c r="J61" s="210">
        <v>170</v>
      </c>
      <c r="K61" s="215">
        <v>0</v>
      </c>
      <c r="L61" s="233">
        <v>0</v>
      </c>
      <c r="M61" s="210">
        <v>170</v>
      </c>
      <c r="N61" s="210">
        <v>170</v>
      </c>
    </row>
    <row r="62" spans="1:14">
      <c r="A62" s="251">
        <v>58</v>
      </c>
      <c r="B62" s="252" t="s">
        <v>49</v>
      </c>
      <c r="C62" s="212">
        <v>191</v>
      </c>
      <c r="D62" s="212">
        <v>191</v>
      </c>
      <c r="E62" s="210">
        <v>508</v>
      </c>
      <c r="F62" s="215">
        <v>317</v>
      </c>
      <c r="G62" s="226">
        <v>1.6596858638743455</v>
      </c>
      <c r="H62" s="227">
        <v>286.5</v>
      </c>
      <c r="I62" s="227">
        <v>382</v>
      </c>
      <c r="J62" s="210">
        <v>600</v>
      </c>
      <c r="K62" s="215">
        <v>409</v>
      </c>
      <c r="L62" s="235">
        <v>2.1413612565445028</v>
      </c>
      <c r="M62" s="236">
        <v>286.5</v>
      </c>
      <c r="N62" s="236">
        <v>382</v>
      </c>
    </row>
    <row r="63" spans="1:14">
      <c r="A63" s="251">
        <v>59</v>
      </c>
      <c r="B63" s="252" t="s">
        <v>190</v>
      </c>
      <c r="C63" s="212">
        <v>611</v>
      </c>
      <c r="D63" s="212">
        <v>774</v>
      </c>
      <c r="E63" s="210">
        <v>459</v>
      </c>
      <c r="F63" s="215">
        <v>-315</v>
      </c>
      <c r="G63" s="230">
        <v>-0.40697674418604651</v>
      </c>
      <c r="H63" s="231">
        <v>616.5</v>
      </c>
      <c r="I63" s="231">
        <v>459</v>
      </c>
      <c r="J63" s="210">
        <v>1766</v>
      </c>
      <c r="K63" s="215">
        <v>992</v>
      </c>
      <c r="L63" s="235">
        <v>1.2816537467700257</v>
      </c>
      <c r="M63" s="236">
        <v>1161</v>
      </c>
      <c r="N63" s="236">
        <v>1548</v>
      </c>
    </row>
    <row r="64" spans="1:14">
      <c r="A64" s="251">
        <v>60</v>
      </c>
      <c r="B64" s="252" t="s">
        <v>191</v>
      </c>
      <c r="C64" s="212">
        <v>170</v>
      </c>
      <c r="D64" s="212">
        <v>170</v>
      </c>
      <c r="E64" s="210">
        <v>170</v>
      </c>
      <c r="F64" s="215">
        <v>0</v>
      </c>
      <c r="G64" s="216">
        <v>0</v>
      </c>
      <c r="H64" s="225">
        <v>170</v>
      </c>
      <c r="I64" s="225">
        <v>170</v>
      </c>
      <c r="J64" s="210">
        <v>400</v>
      </c>
      <c r="K64" s="215">
        <v>230</v>
      </c>
      <c r="L64" s="235">
        <v>1.3529411764705883</v>
      </c>
      <c r="M64" s="236">
        <v>255</v>
      </c>
      <c r="N64" s="236">
        <v>340</v>
      </c>
    </row>
    <row r="65" spans="1:14">
      <c r="A65" s="251">
        <v>61</v>
      </c>
      <c r="B65" s="252" t="s">
        <v>192</v>
      </c>
      <c r="C65" s="212">
        <v>170</v>
      </c>
      <c r="D65" s="212">
        <v>170</v>
      </c>
      <c r="E65" s="210">
        <v>170</v>
      </c>
      <c r="F65" s="215">
        <v>0</v>
      </c>
      <c r="G65" s="216">
        <v>0</v>
      </c>
      <c r="H65" s="225">
        <v>170</v>
      </c>
      <c r="I65" s="225">
        <v>170</v>
      </c>
      <c r="J65" s="210">
        <v>170</v>
      </c>
      <c r="K65" s="215">
        <v>0</v>
      </c>
      <c r="L65" s="233">
        <v>0</v>
      </c>
      <c r="M65" s="210">
        <v>170</v>
      </c>
      <c r="N65" s="210">
        <v>170</v>
      </c>
    </row>
    <row r="66" spans="1:14">
      <c r="A66" s="251">
        <v>62</v>
      </c>
      <c r="B66" s="252" t="s">
        <v>104</v>
      </c>
      <c r="C66" s="213">
        <v>14233</v>
      </c>
      <c r="D66" s="213">
        <v>15831</v>
      </c>
      <c r="E66" s="210">
        <v>10850</v>
      </c>
      <c r="F66" s="215">
        <v>-4981</v>
      </c>
      <c r="G66" s="216">
        <v>-0.31463584107131576</v>
      </c>
      <c r="H66" s="225">
        <v>10850</v>
      </c>
      <c r="I66" s="225">
        <v>10850</v>
      </c>
      <c r="J66" s="210">
        <v>15000</v>
      </c>
      <c r="K66" s="215">
        <v>-831</v>
      </c>
      <c r="L66" s="233">
        <v>-5.2491946181542543E-2</v>
      </c>
      <c r="M66" s="210">
        <v>15000</v>
      </c>
      <c r="N66" s="210">
        <v>15000</v>
      </c>
    </row>
    <row r="67" spans="1:14">
      <c r="A67" s="251">
        <v>63</v>
      </c>
      <c r="B67" s="252" t="s">
        <v>143</v>
      </c>
      <c r="C67" s="212">
        <v>185</v>
      </c>
      <c r="D67" s="212">
        <v>211</v>
      </c>
      <c r="E67" s="210">
        <v>170</v>
      </c>
      <c r="F67" s="215">
        <v>-41</v>
      </c>
      <c r="G67" s="216">
        <v>-0.19431279620853081</v>
      </c>
      <c r="H67" s="225">
        <v>170</v>
      </c>
      <c r="I67" s="225">
        <v>170</v>
      </c>
      <c r="J67" s="210">
        <v>477</v>
      </c>
      <c r="K67" s="215">
        <v>266</v>
      </c>
      <c r="L67" s="235">
        <v>1.2606635071090047</v>
      </c>
      <c r="M67" s="236">
        <v>316.5</v>
      </c>
      <c r="N67" s="236">
        <v>422</v>
      </c>
    </row>
    <row r="68" spans="1:14">
      <c r="A68" s="251">
        <v>64</v>
      </c>
      <c r="B68" s="253" t="s">
        <v>144</v>
      </c>
      <c r="C68" s="212">
        <v>636</v>
      </c>
      <c r="D68" s="212">
        <v>742</v>
      </c>
      <c r="E68" s="210">
        <v>640</v>
      </c>
      <c r="F68" s="215">
        <v>-102</v>
      </c>
      <c r="G68" s="216">
        <v>-0.13746630727762804</v>
      </c>
      <c r="H68" s="225">
        <v>640</v>
      </c>
      <c r="I68" s="225">
        <v>640</v>
      </c>
      <c r="J68" s="210">
        <v>1231</v>
      </c>
      <c r="K68" s="215">
        <v>489</v>
      </c>
      <c r="L68" s="239">
        <v>0.65902964959568733</v>
      </c>
      <c r="M68" s="240">
        <v>986.5</v>
      </c>
      <c r="N68" s="240">
        <v>1231</v>
      </c>
    </row>
    <row r="69" spans="1:14">
      <c r="A69" s="251">
        <v>65</v>
      </c>
      <c r="B69" s="252" t="s">
        <v>259</v>
      </c>
      <c r="C69" s="213">
        <v>39000</v>
      </c>
      <c r="D69" s="213">
        <v>39000</v>
      </c>
      <c r="E69" s="210">
        <v>49074.792000000009</v>
      </c>
      <c r="F69" s="215">
        <v>10074.792000000009</v>
      </c>
      <c r="G69" s="216">
        <v>0.25832800000000022</v>
      </c>
      <c r="H69" s="225">
        <v>49074.792000000009</v>
      </c>
      <c r="I69" s="225">
        <v>49075</v>
      </c>
      <c r="J69" s="210">
        <v>23594</v>
      </c>
      <c r="K69" s="215">
        <v>-15406</v>
      </c>
      <c r="L69" s="237">
        <v>-0.39502564102564103</v>
      </c>
      <c r="M69" s="238">
        <v>31297</v>
      </c>
      <c r="N69" s="238">
        <v>23594</v>
      </c>
    </row>
    <row r="70" spans="1:14">
      <c r="A70" s="251">
        <v>66</v>
      </c>
      <c r="B70" s="253" t="s">
        <v>145</v>
      </c>
      <c r="C70" s="213">
        <v>4489</v>
      </c>
      <c r="D70" s="213">
        <v>5214</v>
      </c>
      <c r="E70" s="210">
        <v>5498</v>
      </c>
      <c r="F70" s="215">
        <v>284</v>
      </c>
      <c r="G70" s="216">
        <v>5.4468738013041813E-2</v>
      </c>
      <c r="H70" s="225">
        <v>5498</v>
      </c>
      <c r="I70" s="225">
        <v>5498</v>
      </c>
      <c r="J70" s="210">
        <v>10573</v>
      </c>
      <c r="K70" s="215">
        <v>5359</v>
      </c>
      <c r="L70" s="235">
        <v>1.0278097429996165</v>
      </c>
      <c r="M70" s="236">
        <v>7821</v>
      </c>
      <c r="N70" s="236">
        <v>10428</v>
      </c>
    </row>
    <row r="71" spans="1:14">
      <c r="A71" s="251">
        <v>67</v>
      </c>
      <c r="B71" s="252" t="s">
        <v>146</v>
      </c>
      <c r="C71" s="213">
        <v>22462</v>
      </c>
      <c r="D71" s="213">
        <v>31440</v>
      </c>
      <c r="E71" s="210">
        <v>23331</v>
      </c>
      <c r="F71" s="215">
        <v>-8109</v>
      </c>
      <c r="G71" s="216">
        <v>-0.2579198473282443</v>
      </c>
      <c r="H71" s="225">
        <v>23331</v>
      </c>
      <c r="I71" s="225">
        <v>23331</v>
      </c>
      <c r="J71" s="210">
        <v>25000</v>
      </c>
      <c r="K71" s="215">
        <v>-6440</v>
      </c>
      <c r="L71" s="233">
        <v>-0.20483460559796438</v>
      </c>
      <c r="M71" s="210">
        <v>25000</v>
      </c>
      <c r="N71" s="210">
        <v>25000</v>
      </c>
    </row>
    <row r="72" spans="1:14">
      <c r="A72" s="251">
        <v>68</v>
      </c>
      <c r="B72" s="252" t="s">
        <v>147</v>
      </c>
      <c r="C72" s="213">
        <v>39907</v>
      </c>
      <c r="D72" s="213">
        <v>39907</v>
      </c>
      <c r="E72" s="210">
        <v>37184</v>
      </c>
      <c r="F72" s="215">
        <v>-2723</v>
      </c>
      <c r="G72" s="216">
        <v>-6.8233643220487639E-2</v>
      </c>
      <c r="H72" s="225">
        <v>37184</v>
      </c>
      <c r="I72" s="225">
        <v>37184</v>
      </c>
      <c r="J72" s="210">
        <v>25000</v>
      </c>
      <c r="K72" s="215">
        <v>-14907</v>
      </c>
      <c r="L72" s="237">
        <v>-0.3735434886110206</v>
      </c>
      <c r="M72" s="238">
        <v>32453.5</v>
      </c>
      <c r="N72" s="238">
        <v>25000</v>
      </c>
    </row>
    <row r="73" spans="1:14">
      <c r="A73" s="251">
        <v>69</v>
      </c>
      <c r="B73" s="252" t="s">
        <v>193</v>
      </c>
      <c r="C73" s="212">
        <v>412</v>
      </c>
      <c r="D73" s="212">
        <v>273</v>
      </c>
      <c r="E73" s="210">
        <v>324</v>
      </c>
      <c r="F73" s="215">
        <v>51</v>
      </c>
      <c r="G73" s="216">
        <v>0.18681318681318682</v>
      </c>
      <c r="H73" s="225">
        <v>324</v>
      </c>
      <c r="I73" s="225">
        <v>324</v>
      </c>
      <c r="J73" s="210">
        <v>1000</v>
      </c>
      <c r="K73" s="215">
        <v>727</v>
      </c>
      <c r="L73" s="235">
        <v>2.6630036630036629</v>
      </c>
      <c r="M73" s="236">
        <v>409.5</v>
      </c>
      <c r="N73" s="236">
        <v>546</v>
      </c>
    </row>
    <row r="74" spans="1:14">
      <c r="A74" s="251">
        <v>70</v>
      </c>
      <c r="B74" s="252" t="s">
        <v>106</v>
      </c>
      <c r="C74" s="213">
        <v>10296</v>
      </c>
      <c r="D74" s="213">
        <v>10296</v>
      </c>
      <c r="E74" s="210">
        <v>8642</v>
      </c>
      <c r="F74" s="215">
        <v>-1654</v>
      </c>
      <c r="G74" s="216">
        <v>-0.16064491064491065</v>
      </c>
      <c r="H74" s="225">
        <v>8642</v>
      </c>
      <c r="I74" s="225">
        <v>8642</v>
      </c>
      <c r="J74" s="210">
        <v>15000</v>
      </c>
      <c r="K74" s="215">
        <v>4704</v>
      </c>
      <c r="L74" s="239">
        <v>0.45687645687645689</v>
      </c>
      <c r="M74" s="240">
        <v>12648</v>
      </c>
      <c r="N74" s="240">
        <v>15000</v>
      </c>
    </row>
    <row r="75" spans="1:14">
      <c r="A75" s="251">
        <v>71</v>
      </c>
      <c r="B75" s="252" t="s">
        <v>80</v>
      </c>
      <c r="C75" s="213">
        <v>1819</v>
      </c>
      <c r="D75" s="213">
        <v>2011</v>
      </c>
      <c r="E75" s="210">
        <v>1609</v>
      </c>
      <c r="F75" s="215">
        <v>-402</v>
      </c>
      <c r="G75" s="216">
        <v>-0.1999005469915465</v>
      </c>
      <c r="H75" s="225">
        <v>1609</v>
      </c>
      <c r="I75" s="225">
        <v>1609</v>
      </c>
      <c r="J75" s="210">
        <v>1000</v>
      </c>
      <c r="K75" s="215">
        <v>-1011</v>
      </c>
      <c r="L75" s="237">
        <v>-0.50273495773247145</v>
      </c>
      <c r="M75" s="238">
        <v>1505.5</v>
      </c>
      <c r="N75" s="238">
        <v>1000</v>
      </c>
    </row>
    <row r="76" spans="1:14">
      <c r="A76" s="251">
        <v>72</v>
      </c>
      <c r="B76" s="252" t="s">
        <v>50</v>
      </c>
      <c r="C76" s="213">
        <v>17363</v>
      </c>
      <c r="D76" s="213">
        <v>17363</v>
      </c>
      <c r="E76" s="210">
        <v>9609</v>
      </c>
      <c r="F76" s="215">
        <v>-7754</v>
      </c>
      <c r="G76" s="230">
        <v>-0.44658181189886542</v>
      </c>
      <c r="H76" s="231">
        <v>13486</v>
      </c>
      <c r="I76" s="231">
        <v>9609</v>
      </c>
      <c r="J76" s="210">
        <v>3500</v>
      </c>
      <c r="K76" s="215">
        <v>-13863</v>
      </c>
      <c r="L76" s="237">
        <v>-0.79842193169383169</v>
      </c>
      <c r="M76" s="238">
        <v>10431.5</v>
      </c>
      <c r="N76" s="238">
        <v>3500</v>
      </c>
    </row>
    <row r="77" spans="1:14">
      <c r="A77" s="251">
        <v>73</v>
      </c>
      <c r="B77" s="252" t="s">
        <v>107</v>
      </c>
      <c r="C77" s="212">
        <v>85</v>
      </c>
      <c r="D77" s="212">
        <v>85</v>
      </c>
      <c r="E77" s="210">
        <v>85</v>
      </c>
      <c r="F77" s="215">
        <v>0</v>
      </c>
      <c r="G77" s="216">
        <v>0</v>
      </c>
      <c r="H77" s="225">
        <v>85</v>
      </c>
      <c r="I77" s="225">
        <v>85</v>
      </c>
      <c r="J77" s="210">
        <v>223</v>
      </c>
      <c r="K77" s="215">
        <v>138</v>
      </c>
      <c r="L77" s="235">
        <v>1.6235294117647059</v>
      </c>
      <c r="M77" s="236">
        <v>127.5</v>
      </c>
      <c r="N77" s="236">
        <v>170</v>
      </c>
    </row>
    <row r="78" spans="1:14">
      <c r="A78" s="251">
        <v>74</v>
      </c>
      <c r="B78" s="252" t="s">
        <v>108</v>
      </c>
      <c r="C78" s="213">
        <v>2094</v>
      </c>
      <c r="D78" s="213">
        <v>2507</v>
      </c>
      <c r="E78" s="210">
        <v>2319</v>
      </c>
      <c r="F78" s="215">
        <v>-188</v>
      </c>
      <c r="G78" s="216">
        <v>-7.4990027921818914E-2</v>
      </c>
      <c r="H78" s="225">
        <v>2319</v>
      </c>
      <c r="I78" s="225">
        <v>2319</v>
      </c>
      <c r="J78" s="210">
        <v>5946</v>
      </c>
      <c r="K78" s="215">
        <v>3439</v>
      </c>
      <c r="L78" s="235">
        <v>1.3717590745911448</v>
      </c>
      <c r="M78" s="236">
        <v>3760.5</v>
      </c>
      <c r="N78" s="236">
        <v>5014</v>
      </c>
    </row>
    <row r="79" spans="1:14">
      <c r="A79" s="251">
        <v>75</v>
      </c>
      <c r="B79" s="252" t="s">
        <v>81</v>
      </c>
      <c r="C79" s="213">
        <v>3232</v>
      </c>
      <c r="D79" s="213">
        <v>3232</v>
      </c>
      <c r="E79" s="210">
        <v>3671</v>
      </c>
      <c r="F79" s="215">
        <v>439</v>
      </c>
      <c r="G79" s="216">
        <v>0.13582920792079209</v>
      </c>
      <c r="H79" s="225">
        <v>3671</v>
      </c>
      <c r="I79" s="225">
        <v>3671</v>
      </c>
      <c r="J79" s="210">
        <v>7500</v>
      </c>
      <c r="K79" s="215">
        <v>4268</v>
      </c>
      <c r="L79" s="235">
        <v>1.3205445544554455</v>
      </c>
      <c r="M79" s="236">
        <v>4848</v>
      </c>
      <c r="N79" s="236">
        <v>6464</v>
      </c>
    </row>
    <row r="80" spans="1:14">
      <c r="A80" s="251">
        <v>76</v>
      </c>
      <c r="B80" s="252" t="s">
        <v>148</v>
      </c>
      <c r="C80" s="212">
        <v>192</v>
      </c>
      <c r="D80" s="212">
        <v>192</v>
      </c>
      <c r="E80" s="210">
        <v>170</v>
      </c>
      <c r="F80" s="215">
        <v>-22</v>
      </c>
      <c r="G80" s="216">
        <v>-0.11458333333333333</v>
      </c>
      <c r="H80" s="225">
        <v>170</v>
      </c>
      <c r="I80" s="225">
        <v>170</v>
      </c>
      <c r="J80" s="210">
        <v>434</v>
      </c>
      <c r="K80" s="215">
        <v>242</v>
      </c>
      <c r="L80" s="235">
        <v>1.2604166666666667</v>
      </c>
      <c r="M80" s="236">
        <v>288</v>
      </c>
      <c r="N80" s="236">
        <v>384</v>
      </c>
    </row>
    <row r="81" spans="1:14">
      <c r="A81" s="251">
        <v>77</v>
      </c>
      <c r="B81" s="252" t="s">
        <v>83</v>
      </c>
      <c r="C81" s="213">
        <v>1822</v>
      </c>
      <c r="D81" s="213">
        <v>1822</v>
      </c>
      <c r="E81" s="210">
        <v>1429</v>
      </c>
      <c r="F81" s="215">
        <v>-393</v>
      </c>
      <c r="G81" s="216">
        <v>-0.21569703622392974</v>
      </c>
      <c r="H81" s="225">
        <v>1429</v>
      </c>
      <c r="I81" s="225">
        <v>1429</v>
      </c>
      <c r="J81" s="210">
        <v>1500</v>
      </c>
      <c r="K81" s="215">
        <v>-322</v>
      </c>
      <c r="L81" s="233">
        <v>-0.17672886937431395</v>
      </c>
      <c r="M81" s="210">
        <v>1500</v>
      </c>
      <c r="N81" s="210">
        <v>1500</v>
      </c>
    </row>
    <row r="82" spans="1:14">
      <c r="A82" s="251">
        <v>78</v>
      </c>
      <c r="B82" s="252" t="s">
        <v>51</v>
      </c>
      <c r="C82" s="212">
        <v>573</v>
      </c>
      <c r="D82" s="212">
        <v>573</v>
      </c>
      <c r="E82" s="210">
        <v>1274</v>
      </c>
      <c r="F82" s="215">
        <v>701</v>
      </c>
      <c r="G82" s="226">
        <v>1.2233856893542758</v>
      </c>
      <c r="H82" s="227">
        <v>859.5</v>
      </c>
      <c r="I82" s="227">
        <v>1146</v>
      </c>
      <c r="J82" s="210">
        <v>1000</v>
      </c>
      <c r="K82" s="215">
        <v>427</v>
      </c>
      <c r="L82" s="239">
        <v>0.74520069808027922</v>
      </c>
      <c r="M82" s="240">
        <v>786.5</v>
      </c>
      <c r="N82" s="240">
        <v>1000</v>
      </c>
    </row>
    <row r="83" spans="1:14">
      <c r="A83" s="251">
        <v>79</v>
      </c>
      <c r="B83" s="252" t="s">
        <v>52</v>
      </c>
      <c r="C83" s="212">
        <v>170</v>
      </c>
      <c r="D83" s="212">
        <v>170</v>
      </c>
      <c r="E83" s="210">
        <v>415</v>
      </c>
      <c r="F83" s="215">
        <v>245</v>
      </c>
      <c r="G83" s="226">
        <v>1.4411764705882353</v>
      </c>
      <c r="H83" s="227">
        <v>255</v>
      </c>
      <c r="I83" s="227">
        <v>340</v>
      </c>
      <c r="J83" s="210">
        <v>600</v>
      </c>
      <c r="K83" s="215">
        <v>430</v>
      </c>
      <c r="L83" s="235">
        <v>2.5294117647058822</v>
      </c>
      <c r="M83" s="236">
        <v>255</v>
      </c>
      <c r="N83" s="236">
        <v>340</v>
      </c>
    </row>
    <row r="84" spans="1:14">
      <c r="A84" s="251">
        <v>80</v>
      </c>
      <c r="B84" s="252" t="s">
        <v>84</v>
      </c>
      <c r="C84" s="212">
        <v>590</v>
      </c>
      <c r="D84" s="212">
        <v>590</v>
      </c>
      <c r="E84" s="210">
        <v>1548</v>
      </c>
      <c r="F84" s="215">
        <v>958</v>
      </c>
      <c r="G84" s="226">
        <v>1.623728813559322</v>
      </c>
      <c r="H84" s="227">
        <v>885</v>
      </c>
      <c r="I84" s="227">
        <v>1180</v>
      </c>
      <c r="J84" s="210">
        <v>2500</v>
      </c>
      <c r="K84" s="215">
        <v>1910</v>
      </c>
      <c r="L84" s="235">
        <v>3.2372881355932202</v>
      </c>
      <c r="M84" s="236">
        <v>885</v>
      </c>
      <c r="N84" s="236">
        <v>1180</v>
      </c>
    </row>
    <row r="85" spans="1:14">
      <c r="A85" s="251">
        <v>81</v>
      </c>
      <c r="B85" s="252" t="s">
        <v>149</v>
      </c>
      <c r="C85" s="212">
        <v>176</v>
      </c>
      <c r="D85" s="212">
        <v>176</v>
      </c>
      <c r="E85" s="210">
        <v>170</v>
      </c>
      <c r="F85" s="215">
        <v>-6</v>
      </c>
      <c r="G85" s="216">
        <v>-3.4090909090909088E-2</v>
      </c>
      <c r="H85" s="225">
        <v>170</v>
      </c>
      <c r="I85" s="225">
        <v>170</v>
      </c>
      <c r="J85" s="210">
        <v>316</v>
      </c>
      <c r="K85" s="215">
        <v>140</v>
      </c>
      <c r="L85" s="239">
        <v>0.79545454545454541</v>
      </c>
      <c r="M85" s="240">
        <v>246</v>
      </c>
      <c r="N85" s="240">
        <v>316</v>
      </c>
    </row>
    <row r="86" spans="1:14">
      <c r="A86" s="251">
        <v>82</v>
      </c>
      <c r="B86" s="252" t="s">
        <v>150</v>
      </c>
      <c r="C86" s="213">
        <v>1112</v>
      </c>
      <c r="D86" s="213">
        <v>1112</v>
      </c>
      <c r="E86" s="210">
        <v>1974</v>
      </c>
      <c r="F86" s="215">
        <v>862</v>
      </c>
      <c r="G86" s="228">
        <v>0.77517985611510787</v>
      </c>
      <c r="H86" s="229">
        <v>1543</v>
      </c>
      <c r="I86" s="229">
        <v>1974</v>
      </c>
      <c r="J86" s="210">
        <v>3797</v>
      </c>
      <c r="K86" s="215">
        <v>2685</v>
      </c>
      <c r="L86" s="235">
        <v>2.4145683453237412</v>
      </c>
      <c r="M86" s="236">
        <v>1668</v>
      </c>
      <c r="N86" s="236">
        <v>2224</v>
      </c>
    </row>
    <row r="87" spans="1:14">
      <c r="A87" s="251">
        <v>83</v>
      </c>
      <c r="B87" s="252" t="s">
        <v>53</v>
      </c>
      <c r="C87" s="212">
        <v>170</v>
      </c>
      <c r="D87" s="212">
        <v>170</v>
      </c>
      <c r="E87" s="210">
        <v>865.98</v>
      </c>
      <c r="F87" s="215">
        <v>695.98</v>
      </c>
      <c r="G87" s="226">
        <v>4.0940000000000003</v>
      </c>
      <c r="H87" s="227">
        <v>255</v>
      </c>
      <c r="I87" s="227">
        <v>340</v>
      </c>
      <c r="J87" s="210">
        <v>866</v>
      </c>
      <c r="K87" s="215">
        <v>696</v>
      </c>
      <c r="L87" s="235">
        <v>4.0941176470588232</v>
      </c>
      <c r="M87" s="236">
        <v>255</v>
      </c>
      <c r="N87" s="236">
        <v>340</v>
      </c>
    </row>
    <row r="88" spans="1:14">
      <c r="A88" s="251">
        <v>84</v>
      </c>
      <c r="B88" s="252" t="s">
        <v>54</v>
      </c>
      <c r="C88" s="212">
        <v>170</v>
      </c>
      <c r="D88" s="212">
        <v>170</v>
      </c>
      <c r="E88" s="210">
        <v>13000</v>
      </c>
      <c r="F88" s="215">
        <v>12830</v>
      </c>
      <c r="G88" s="226">
        <v>75.470588235294116</v>
      </c>
      <c r="H88" s="227">
        <v>255</v>
      </c>
      <c r="I88" s="227">
        <v>340</v>
      </c>
      <c r="J88" s="210">
        <v>7803</v>
      </c>
      <c r="K88" s="215">
        <v>7633</v>
      </c>
      <c r="L88" s="235">
        <v>44.9</v>
      </c>
      <c r="M88" s="236">
        <v>255</v>
      </c>
      <c r="N88" s="236">
        <v>340</v>
      </c>
    </row>
    <row r="89" spans="1:14">
      <c r="A89" s="251">
        <v>85</v>
      </c>
      <c r="B89" s="252" t="s">
        <v>109</v>
      </c>
      <c r="C89" s="213">
        <v>61112</v>
      </c>
      <c r="D89" s="213">
        <v>80682</v>
      </c>
      <c r="E89" s="210">
        <v>62401</v>
      </c>
      <c r="F89" s="215">
        <v>-18281</v>
      </c>
      <c r="G89" s="216">
        <v>-0.22658089784586402</v>
      </c>
      <c r="H89" s="225">
        <v>62401</v>
      </c>
      <c r="I89" s="225">
        <v>62401</v>
      </c>
      <c r="J89" s="210">
        <v>25000</v>
      </c>
      <c r="K89" s="215">
        <v>-55682</v>
      </c>
      <c r="L89" s="237">
        <v>-0.69014154334300093</v>
      </c>
      <c r="M89" s="238">
        <v>52841</v>
      </c>
      <c r="N89" s="238">
        <v>25000</v>
      </c>
    </row>
    <row r="90" spans="1:14">
      <c r="A90" s="251">
        <v>86</v>
      </c>
      <c r="B90" s="252" t="s">
        <v>110</v>
      </c>
      <c r="C90" s="213">
        <v>2111</v>
      </c>
      <c r="D90" s="213">
        <v>2663</v>
      </c>
      <c r="E90" s="210">
        <v>3018</v>
      </c>
      <c r="F90" s="215">
        <v>355</v>
      </c>
      <c r="G90" s="216">
        <v>0.13330829891100263</v>
      </c>
      <c r="H90" s="225">
        <v>3018</v>
      </c>
      <c r="I90" s="225">
        <v>3018</v>
      </c>
      <c r="J90" s="210">
        <v>5000</v>
      </c>
      <c r="K90" s="215">
        <v>2337</v>
      </c>
      <c r="L90" s="235">
        <v>0.87758167480285387</v>
      </c>
      <c r="M90" s="236">
        <v>3831.5</v>
      </c>
      <c r="N90" s="236">
        <v>5000</v>
      </c>
    </row>
    <row r="91" spans="1:14">
      <c r="A91" s="251">
        <v>87</v>
      </c>
      <c r="B91" s="252" t="s">
        <v>151</v>
      </c>
      <c r="C91" s="212">
        <v>410</v>
      </c>
      <c r="D91" s="212">
        <v>410</v>
      </c>
      <c r="E91" s="210">
        <v>452</v>
      </c>
      <c r="F91" s="215">
        <v>42</v>
      </c>
      <c r="G91" s="216">
        <v>0.1024390243902439</v>
      </c>
      <c r="H91" s="225">
        <v>452</v>
      </c>
      <c r="I91" s="225">
        <v>452</v>
      </c>
      <c r="J91" s="210">
        <v>1158</v>
      </c>
      <c r="K91" s="215">
        <v>748</v>
      </c>
      <c r="L91" s="235">
        <v>1.8243902439024391</v>
      </c>
      <c r="M91" s="236">
        <v>615</v>
      </c>
      <c r="N91" s="236">
        <v>820</v>
      </c>
    </row>
    <row r="92" spans="1:14">
      <c r="A92" s="251">
        <v>88</v>
      </c>
      <c r="B92" s="252" t="s">
        <v>85</v>
      </c>
      <c r="C92" s="212">
        <v>85</v>
      </c>
      <c r="D92" s="212">
        <v>85</v>
      </c>
      <c r="E92" s="210">
        <v>117</v>
      </c>
      <c r="F92" s="215">
        <v>32</v>
      </c>
      <c r="G92" s="228">
        <v>0.37647058823529411</v>
      </c>
      <c r="H92" s="229">
        <v>101</v>
      </c>
      <c r="I92" s="229">
        <v>117</v>
      </c>
      <c r="J92" s="210">
        <v>450</v>
      </c>
      <c r="K92" s="215">
        <v>365</v>
      </c>
      <c r="L92" s="235">
        <v>4.2941176470588234</v>
      </c>
      <c r="M92" s="236">
        <v>127.5</v>
      </c>
      <c r="N92" s="236">
        <v>170</v>
      </c>
    </row>
    <row r="93" spans="1:14">
      <c r="A93" s="251">
        <v>89</v>
      </c>
      <c r="B93" s="252" t="s">
        <v>55</v>
      </c>
      <c r="C93" s="212">
        <v>254</v>
      </c>
      <c r="D93" s="212">
        <v>254</v>
      </c>
      <c r="E93" s="210">
        <v>210</v>
      </c>
      <c r="F93" s="215">
        <v>-44</v>
      </c>
      <c r="G93" s="216">
        <v>-0.17322834645669291</v>
      </c>
      <c r="H93" s="225">
        <v>210</v>
      </c>
      <c r="I93" s="225">
        <v>210</v>
      </c>
      <c r="J93" s="210">
        <v>1012</v>
      </c>
      <c r="K93" s="215">
        <v>758</v>
      </c>
      <c r="L93" s="235">
        <v>2.984251968503937</v>
      </c>
      <c r="M93" s="236">
        <v>381</v>
      </c>
      <c r="N93" s="236">
        <v>508</v>
      </c>
    </row>
    <row r="94" spans="1:14">
      <c r="A94" s="251">
        <v>90</v>
      </c>
      <c r="B94" s="252" t="s">
        <v>194</v>
      </c>
      <c r="C94" s="212">
        <v>273</v>
      </c>
      <c r="D94" s="212">
        <v>213</v>
      </c>
      <c r="E94" s="210">
        <v>330</v>
      </c>
      <c r="F94" s="215">
        <v>117</v>
      </c>
      <c r="G94" s="228">
        <v>0.54929577464788737</v>
      </c>
      <c r="H94" s="229">
        <v>271.5</v>
      </c>
      <c r="I94" s="229">
        <v>330</v>
      </c>
      <c r="J94" s="210">
        <v>1500</v>
      </c>
      <c r="K94" s="215">
        <v>1287</v>
      </c>
      <c r="L94" s="235">
        <v>6.042253521126761</v>
      </c>
      <c r="M94" s="236">
        <v>319.5</v>
      </c>
      <c r="N94" s="236">
        <v>426</v>
      </c>
    </row>
    <row r="95" spans="1:14">
      <c r="A95" s="251">
        <v>91</v>
      </c>
      <c r="B95" s="252" t="s">
        <v>152</v>
      </c>
      <c r="C95" s="212">
        <v>170</v>
      </c>
      <c r="D95" s="212">
        <v>170</v>
      </c>
      <c r="E95" s="210">
        <v>170</v>
      </c>
      <c r="F95" s="215">
        <v>0</v>
      </c>
      <c r="G95" s="216">
        <v>0</v>
      </c>
      <c r="H95" s="225">
        <v>170</v>
      </c>
      <c r="I95" s="225">
        <v>170</v>
      </c>
      <c r="J95" s="210">
        <v>170</v>
      </c>
      <c r="K95" s="215">
        <v>0</v>
      </c>
      <c r="L95" s="233">
        <v>0</v>
      </c>
      <c r="M95" s="210">
        <v>170</v>
      </c>
      <c r="N95" s="210">
        <v>170</v>
      </c>
    </row>
    <row r="96" spans="1:14">
      <c r="A96" s="251">
        <v>92</v>
      </c>
      <c r="B96" s="252" t="s">
        <v>111</v>
      </c>
      <c r="C96" s="212">
        <v>170</v>
      </c>
      <c r="D96" s="212">
        <v>170</v>
      </c>
      <c r="E96" s="210">
        <v>170</v>
      </c>
      <c r="F96" s="215">
        <v>0</v>
      </c>
      <c r="G96" s="216">
        <v>0</v>
      </c>
      <c r="H96" s="225">
        <v>170</v>
      </c>
      <c r="I96" s="225">
        <v>170</v>
      </c>
      <c r="J96" s="210">
        <v>400</v>
      </c>
      <c r="K96" s="215">
        <v>230</v>
      </c>
      <c r="L96" s="235">
        <v>1.3529411764705883</v>
      </c>
      <c r="M96" s="236">
        <v>255</v>
      </c>
      <c r="N96" s="236">
        <v>340</v>
      </c>
    </row>
    <row r="97" spans="1:14">
      <c r="A97" s="251">
        <v>93</v>
      </c>
      <c r="B97" s="252" t="s">
        <v>153</v>
      </c>
      <c r="C97" s="212">
        <v>189</v>
      </c>
      <c r="D97" s="212">
        <v>189</v>
      </c>
      <c r="E97" s="210">
        <v>184</v>
      </c>
      <c r="F97" s="215">
        <v>-5</v>
      </c>
      <c r="G97" s="216">
        <v>-2.6455026455026454E-2</v>
      </c>
      <c r="H97" s="225">
        <v>184</v>
      </c>
      <c r="I97" s="225">
        <v>184</v>
      </c>
      <c r="J97" s="210">
        <v>600</v>
      </c>
      <c r="K97" s="215">
        <v>411</v>
      </c>
      <c r="L97" s="235">
        <v>2.1746031746031744</v>
      </c>
      <c r="M97" s="236">
        <v>283.5</v>
      </c>
      <c r="N97" s="236">
        <v>378</v>
      </c>
    </row>
    <row r="98" spans="1:14">
      <c r="A98" s="251">
        <v>94</v>
      </c>
      <c r="B98" s="252" t="s">
        <v>57</v>
      </c>
      <c r="C98" s="212">
        <v>85</v>
      </c>
      <c r="D98" s="212">
        <v>85</v>
      </c>
      <c r="E98" s="210">
        <v>170</v>
      </c>
      <c r="F98" s="215">
        <v>85</v>
      </c>
      <c r="G98" s="228">
        <v>1</v>
      </c>
      <c r="H98" s="229">
        <v>127.5</v>
      </c>
      <c r="I98" s="229">
        <v>170</v>
      </c>
      <c r="J98" s="210">
        <v>170</v>
      </c>
      <c r="K98" s="215">
        <v>85</v>
      </c>
      <c r="L98" s="239">
        <v>1</v>
      </c>
      <c r="M98" s="240">
        <v>127.5</v>
      </c>
      <c r="N98" s="240">
        <v>170</v>
      </c>
    </row>
    <row r="99" spans="1:14">
      <c r="A99" s="251">
        <v>95</v>
      </c>
      <c r="B99" s="252" t="s">
        <v>112</v>
      </c>
      <c r="C99" s="213">
        <v>1871</v>
      </c>
      <c r="D99" s="213">
        <v>1871</v>
      </c>
      <c r="E99" s="210">
        <v>3742.9080000000004</v>
      </c>
      <c r="F99" s="215">
        <v>1871.9080000000004</v>
      </c>
      <c r="G99" s="228">
        <v>1.0004853019775524</v>
      </c>
      <c r="H99" s="229">
        <v>2806.9540000000002</v>
      </c>
      <c r="I99" s="229">
        <v>3742.9080000000004</v>
      </c>
      <c r="J99" s="210">
        <v>1500</v>
      </c>
      <c r="K99" s="215">
        <v>-371</v>
      </c>
      <c r="L99" s="233">
        <v>-0.19828968466060931</v>
      </c>
      <c r="M99" s="210">
        <v>1500</v>
      </c>
      <c r="N99" s="210">
        <v>1500</v>
      </c>
    </row>
    <row r="100" spans="1:14">
      <c r="A100" s="251">
        <v>96</v>
      </c>
      <c r="B100" s="252" t="s">
        <v>59</v>
      </c>
      <c r="C100" s="212">
        <v>170</v>
      </c>
      <c r="D100" s="212">
        <v>170</v>
      </c>
      <c r="E100" s="210">
        <v>170</v>
      </c>
      <c r="F100" s="215">
        <v>0</v>
      </c>
      <c r="G100" s="216">
        <v>0</v>
      </c>
      <c r="H100" s="225">
        <v>170</v>
      </c>
      <c r="I100" s="225">
        <v>170</v>
      </c>
      <c r="J100" s="210">
        <v>170</v>
      </c>
      <c r="K100" s="215">
        <v>0</v>
      </c>
      <c r="L100" s="233">
        <v>0</v>
      </c>
      <c r="M100" s="210">
        <v>170</v>
      </c>
      <c r="N100" s="210">
        <v>170</v>
      </c>
    </row>
    <row r="101" spans="1:14">
      <c r="A101" s="251">
        <v>97</v>
      </c>
      <c r="B101" s="252" t="s">
        <v>113</v>
      </c>
      <c r="C101" s="213">
        <v>2081</v>
      </c>
      <c r="D101" s="213">
        <v>2534</v>
      </c>
      <c r="E101" s="210">
        <v>5494</v>
      </c>
      <c r="F101" s="215">
        <v>2960</v>
      </c>
      <c r="G101" s="226">
        <v>1.1681136543014996</v>
      </c>
      <c r="H101" s="227">
        <v>3801</v>
      </c>
      <c r="I101" s="227">
        <v>5068</v>
      </c>
      <c r="J101" s="210">
        <v>3500</v>
      </c>
      <c r="K101" s="215">
        <v>966</v>
      </c>
      <c r="L101" s="239">
        <v>0.38121546961325969</v>
      </c>
      <c r="M101" s="240">
        <v>3017</v>
      </c>
      <c r="N101" s="240">
        <v>3500</v>
      </c>
    </row>
    <row r="102" spans="1:14">
      <c r="A102" s="251">
        <v>98</v>
      </c>
      <c r="B102" s="252" t="s">
        <v>154</v>
      </c>
      <c r="C102" s="213">
        <v>27592</v>
      </c>
      <c r="D102" s="213">
        <v>30258</v>
      </c>
      <c r="E102" s="210">
        <v>31850</v>
      </c>
      <c r="F102" s="215">
        <v>1592</v>
      </c>
      <c r="G102" s="216">
        <v>5.2614184678432152E-2</v>
      </c>
      <c r="H102" s="225">
        <v>31850</v>
      </c>
      <c r="I102" s="225">
        <v>31850</v>
      </c>
      <c r="J102" s="210">
        <v>50000</v>
      </c>
      <c r="K102" s="215">
        <v>19742</v>
      </c>
      <c r="L102" s="239">
        <v>0.65245554894573332</v>
      </c>
      <c r="M102" s="240">
        <v>40129</v>
      </c>
      <c r="N102" s="240">
        <v>50000</v>
      </c>
    </row>
    <row r="103" spans="1:14">
      <c r="A103" s="251">
        <v>99</v>
      </c>
      <c r="B103" s="252" t="s">
        <v>114</v>
      </c>
      <c r="C103" s="213">
        <v>3764</v>
      </c>
      <c r="D103" s="213">
        <v>3764</v>
      </c>
      <c r="E103" s="210">
        <v>3764</v>
      </c>
      <c r="F103" s="215">
        <v>0</v>
      </c>
      <c r="G103" s="216">
        <v>0</v>
      </c>
      <c r="H103" s="225">
        <v>3764</v>
      </c>
      <c r="I103" s="225">
        <v>3764</v>
      </c>
      <c r="J103" s="210">
        <v>7500</v>
      </c>
      <c r="K103" s="215">
        <v>3736</v>
      </c>
      <c r="L103" s="235">
        <v>0.9925611052072264</v>
      </c>
      <c r="M103" s="236">
        <v>5632</v>
      </c>
      <c r="N103" s="236">
        <v>7500</v>
      </c>
    </row>
    <row r="104" spans="1:14">
      <c r="A104" s="251">
        <v>100</v>
      </c>
      <c r="B104" s="252" t="s">
        <v>195</v>
      </c>
      <c r="C104" s="212">
        <v>85</v>
      </c>
      <c r="D104" s="212">
        <v>85</v>
      </c>
      <c r="E104" s="210">
        <v>85</v>
      </c>
      <c r="F104" s="215">
        <v>0</v>
      </c>
      <c r="G104" s="216">
        <v>0</v>
      </c>
      <c r="H104" s="225">
        <v>85</v>
      </c>
      <c r="I104" s="225">
        <v>85</v>
      </c>
      <c r="J104" s="210">
        <v>162</v>
      </c>
      <c r="K104" s="215">
        <v>77</v>
      </c>
      <c r="L104" s="239">
        <v>0.90588235294117647</v>
      </c>
      <c r="M104" s="240">
        <v>123.5</v>
      </c>
      <c r="N104" s="240">
        <v>162</v>
      </c>
    </row>
    <row r="105" spans="1:14">
      <c r="A105" s="251">
        <v>101</v>
      </c>
      <c r="B105" s="252" t="s">
        <v>60</v>
      </c>
      <c r="C105" s="212">
        <v>85</v>
      </c>
      <c r="D105" s="212">
        <v>85</v>
      </c>
      <c r="E105" s="210">
        <v>85</v>
      </c>
      <c r="F105" s="215">
        <v>0</v>
      </c>
      <c r="G105" s="216">
        <v>0</v>
      </c>
      <c r="H105" s="225">
        <v>85</v>
      </c>
      <c r="I105" s="225">
        <v>85</v>
      </c>
      <c r="J105" s="210">
        <v>122</v>
      </c>
      <c r="K105" s="215">
        <v>37</v>
      </c>
      <c r="L105" s="233">
        <v>0.43529411764705883</v>
      </c>
      <c r="M105" s="210">
        <v>103.5</v>
      </c>
      <c r="N105" s="210">
        <v>122</v>
      </c>
    </row>
    <row r="106" spans="1:14">
      <c r="A106" s="251">
        <v>102</v>
      </c>
      <c r="B106" s="252" t="s">
        <v>61</v>
      </c>
      <c r="C106" s="213">
        <v>12813</v>
      </c>
      <c r="D106" s="213">
        <v>14359</v>
      </c>
      <c r="E106" s="210">
        <v>26000</v>
      </c>
      <c r="F106" s="215">
        <v>11641</v>
      </c>
      <c r="G106" s="228">
        <v>0.81071105230169227</v>
      </c>
      <c r="H106" s="229">
        <v>20179.5</v>
      </c>
      <c r="I106" s="229">
        <v>26000</v>
      </c>
      <c r="J106" s="210">
        <v>5000</v>
      </c>
      <c r="K106" s="215">
        <v>-9359</v>
      </c>
      <c r="L106" s="237">
        <v>-0.65178633609582837</v>
      </c>
      <c r="M106" s="238">
        <v>9679.5</v>
      </c>
      <c r="N106" s="238">
        <v>5000</v>
      </c>
    </row>
    <row r="107" spans="1:14">
      <c r="A107" s="251">
        <v>103</v>
      </c>
      <c r="B107" s="252" t="s">
        <v>155</v>
      </c>
      <c r="C107" s="213">
        <v>5968</v>
      </c>
      <c r="D107" s="213">
        <v>5968</v>
      </c>
      <c r="E107" s="210">
        <v>5342</v>
      </c>
      <c r="F107" s="215">
        <v>-626</v>
      </c>
      <c r="G107" s="216">
        <v>-0.10489276139410188</v>
      </c>
      <c r="H107" s="225">
        <v>5342</v>
      </c>
      <c r="I107" s="225">
        <v>5342</v>
      </c>
      <c r="J107" s="210">
        <v>10274</v>
      </c>
      <c r="K107" s="215">
        <v>4306</v>
      </c>
      <c r="L107" s="239">
        <v>0.72151474530831095</v>
      </c>
      <c r="M107" s="240">
        <v>8121</v>
      </c>
      <c r="N107" s="240">
        <v>10274</v>
      </c>
    </row>
    <row r="108" spans="1:14">
      <c r="A108" s="251">
        <v>104</v>
      </c>
      <c r="B108" s="252" t="s">
        <v>86</v>
      </c>
      <c r="C108" s="213">
        <v>7608</v>
      </c>
      <c r="D108" s="213">
        <v>8426</v>
      </c>
      <c r="E108" s="210">
        <v>5229</v>
      </c>
      <c r="F108" s="215">
        <v>-3197</v>
      </c>
      <c r="G108" s="230">
        <v>-0.37942084025634937</v>
      </c>
      <c r="H108" s="231">
        <v>6827.5</v>
      </c>
      <c r="I108" s="231">
        <v>5229</v>
      </c>
      <c r="J108" s="210">
        <v>10000</v>
      </c>
      <c r="K108" s="215">
        <v>1574</v>
      </c>
      <c r="L108" s="233">
        <v>0.18680275338238786</v>
      </c>
      <c r="M108" s="210">
        <v>10000</v>
      </c>
      <c r="N108" s="210">
        <v>10000</v>
      </c>
    </row>
    <row r="109" spans="1:14">
      <c r="A109" s="251">
        <v>105</v>
      </c>
      <c r="B109" s="252" t="s">
        <v>115</v>
      </c>
      <c r="C109" s="213">
        <v>10215</v>
      </c>
      <c r="D109" s="213">
        <v>10215</v>
      </c>
      <c r="E109" s="210">
        <v>14773</v>
      </c>
      <c r="F109" s="215">
        <v>4558</v>
      </c>
      <c r="G109" s="228">
        <v>0.44620655898188938</v>
      </c>
      <c r="H109" s="229">
        <v>12494</v>
      </c>
      <c r="I109" s="229">
        <v>14773</v>
      </c>
      <c r="J109" s="210">
        <v>5000</v>
      </c>
      <c r="K109" s="215">
        <v>-5215</v>
      </c>
      <c r="L109" s="237">
        <v>-0.51052373959862951</v>
      </c>
      <c r="M109" s="238">
        <v>7607.5</v>
      </c>
      <c r="N109" s="238">
        <v>5000</v>
      </c>
    </row>
    <row r="110" spans="1:14">
      <c r="A110" s="251">
        <v>106</v>
      </c>
      <c r="B110" s="252" t="s">
        <v>87</v>
      </c>
      <c r="C110" s="212">
        <v>788</v>
      </c>
      <c r="D110" s="213">
        <v>1028</v>
      </c>
      <c r="E110" s="210">
        <v>2492</v>
      </c>
      <c r="F110" s="215">
        <v>1464</v>
      </c>
      <c r="G110" s="226">
        <v>1.4241245136186771</v>
      </c>
      <c r="H110" s="227">
        <v>1542</v>
      </c>
      <c r="I110" s="227">
        <v>2056</v>
      </c>
      <c r="J110" s="210">
        <v>5000</v>
      </c>
      <c r="K110" s="215">
        <v>3972</v>
      </c>
      <c r="L110" s="235">
        <v>3.8638132295719845</v>
      </c>
      <c r="M110" s="236">
        <v>1542</v>
      </c>
      <c r="N110" s="236">
        <v>2056</v>
      </c>
    </row>
    <row r="111" spans="1:14">
      <c r="A111" s="251">
        <v>107</v>
      </c>
      <c r="B111" s="252" t="s">
        <v>196</v>
      </c>
      <c r="C111" s="212">
        <v>403</v>
      </c>
      <c r="D111" s="212">
        <v>494</v>
      </c>
      <c r="E111" s="210">
        <v>352</v>
      </c>
      <c r="F111" s="215">
        <v>-142</v>
      </c>
      <c r="G111" s="216">
        <v>-0.2874493927125506</v>
      </c>
      <c r="H111" s="225">
        <v>352</v>
      </c>
      <c r="I111" s="225">
        <v>352</v>
      </c>
      <c r="J111" s="210">
        <v>1355</v>
      </c>
      <c r="K111" s="215">
        <v>861</v>
      </c>
      <c r="L111" s="235">
        <v>1.7429149797570851</v>
      </c>
      <c r="M111" s="236">
        <v>741</v>
      </c>
      <c r="N111" s="236">
        <v>988</v>
      </c>
    </row>
    <row r="112" spans="1:14">
      <c r="A112" s="251">
        <v>108</v>
      </c>
      <c r="B112" s="252" t="s">
        <v>116</v>
      </c>
      <c r="C112" s="212">
        <v>170</v>
      </c>
      <c r="D112" s="212">
        <v>170</v>
      </c>
      <c r="E112" s="210">
        <v>204</v>
      </c>
      <c r="F112" s="215">
        <v>34</v>
      </c>
      <c r="G112" s="216">
        <v>0.2</v>
      </c>
      <c r="H112" s="225">
        <v>204</v>
      </c>
      <c r="I112" s="225">
        <v>204</v>
      </c>
      <c r="J112" s="210">
        <v>600</v>
      </c>
      <c r="K112" s="215">
        <v>430</v>
      </c>
      <c r="L112" s="235">
        <v>2.5294117647058822</v>
      </c>
      <c r="M112" s="236">
        <v>255</v>
      </c>
      <c r="N112" s="236">
        <v>340</v>
      </c>
    </row>
    <row r="113" spans="1:14">
      <c r="A113" s="251">
        <v>109</v>
      </c>
      <c r="B113" s="252" t="s">
        <v>197</v>
      </c>
      <c r="C113" s="212">
        <v>170</v>
      </c>
      <c r="D113" s="212">
        <v>170</v>
      </c>
      <c r="E113" s="210">
        <v>170</v>
      </c>
      <c r="F113" s="215">
        <v>0</v>
      </c>
      <c r="G113" s="216">
        <v>0</v>
      </c>
      <c r="H113" s="225">
        <v>170</v>
      </c>
      <c r="I113" s="225">
        <v>170</v>
      </c>
      <c r="J113" s="210">
        <v>170</v>
      </c>
      <c r="K113" s="215">
        <v>0</v>
      </c>
      <c r="L113" s="233">
        <v>0</v>
      </c>
      <c r="M113" s="210">
        <v>170</v>
      </c>
      <c r="N113" s="210">
        <v>170</v>
      </c>
    </row>
    <row r="114" spans="1:14">
      <c r="A114" s="251">
        <v>110</v>
      </c>
      <c r="B114" s="252" t="s">
        <v>198</v>
      </c>
      <c r="C114" s="212">
        <v>170</v>
      </c>
      <c r="D114" s="212">
        <v>170</v>
      </c>
      <c r="E114" s="210">
        <v>170</v>
      </c>
      <c r="F114" s="215">
        <v>0</v>
      </c>
      <c r="G114" s="216">
        <v>0</v>
      </c>
      <c r="H114" s="225">
        <v>170</v>
      </c>
      <c r="I114" s="225">
        <v>170</v>
      </c>
      <c r="J114" s="210">
        <v>1000</v>
      </c>
      <c r="K114" s="215">
        <v>830</v>
      </c>
      <c r="L114" s="235">
        <v>4.882352941176471</v>
      </c>
      <c r="M114" s="236">
        <v>255</v>
      </c>
      <c r="N114" s="236">
        <v>340</v>
      </c>
    </row>
    <row r="115" spans="1:14">
      <c r="A115" s="251">
        <v>111</v>
      </c>
      <c r="B115" s="252" t="s">
        <v>117</v>
      </c>
      <c r="C115" s="213">
        <v>28968</v>
      </c>
      <c r="D115" s="213">
        <v>18451</v>
      </c>
      <c r="E115" s="210">
        <v>26866.112000000001</v>
      </c>
      <c r="F115" s="215">
        <v>8415.112000000001</v>
      </c>
      <c r="G115" s="228">
        <v>0.45607891171210235</v>
      </c>
      <c r="H115" s="229">
        <v>22658.556</v>
      </c>
      <c r="I115" s="229">
        <v>26866.112000000001</v>
      </c>
      <c r="J115" s="210">
        <v>12916</v>
      </c>
      <c r="K115" s="215">
        <v>-5535</v>
      </c>
      <c r="L115" s="233">
        <v>-0.29998374071866024</v>
      </c>
      <c r="M115" s="210">
        <v>12916</v>
      </c>
      <c r="N115" s="210">
        <v>12916</v>
      </c>
    </row>
    <row r="116" spans="1:14">
      <c r="A116" s="251">
        <v>112</v>
      </c>
      <c r="B116" s="252" t="s">
        <v>156</v>
      </c>
      <c r="C116" s="213">
        <v>21468</v>
      </c>
      <c r="D116" s="213">
        <v>24612</v>
      </c>
      <c r="E116" s="210">
        <v>16869</v>
      </c>
      <c r="F116" s="215">
        <v>-7743</v>
      </c>
      <c r="G116" s="216">
        <v>-0.31460263286201851</v>
      </c>
      <c r="H116" s="225">
        <v>16869</v>
      </c>
      <c r="I116" s="225">
        <v>16869</v>
      </c>
      <c r="J116" s="210">
        <v>20000</v>
      </c>
      <c r="K116" s="215">
        <v>-4612</v>
      </c>
      <c r="L116" s="233">
        <v>-0.18738826588655941</v>
      </c>
      <c r="M116" s="210">
        <v>20000</v>
      </c>
      <c r="N116" s="210">
        <v>20000</v>
      </c>
    </row>
    <row r="117" spans="1:14">
      <c r="A117" s="251">
        <v>113</v>
      </c>
      <c r="B117" s="252" t="s">
        <v>157</v>
      </c>
      <c r="C117" s="213">
        <v>1182</v>
      </c>
      <c r="D117" s="213">
        <v>1298</v>
      </c>
      <c r="E117" s="210">
        <v>832</v>
      </c>
      <c r="F117" s="215">
        <v>-466</v>
      </c>
      <c r="G117" s="230">
        <v>-0.35901386748844377</v>
      </c>
      <c r="H117" s="231">
        <v>1947</v>
      </c>
      <c r="I117" s="231">
        <v>832</v>
      </c>
      <c r="J117" s="210">
        <v>2000</v>
      </c>
      <c r="K117" s="215">
        <v>702</v>
      </c>
      <c r="L117" s="235">
        <v>0.54083204930662554</v>
      </c>
      <c r="M117" s="236">
        <v>1649</v>
      </c>
      <c r="N117" s="236">
        <v>2000</v>
      </c>
    </row>
    <row r="118" spans="1:14">
      <c r="A118" s="251">
        <v>114</v>
      </c>
      <c r="B118" s="252" t="s">
        <v>88</v>
      </c>
      <c r="C118" s="213">
        <v>1110</v>
      </c>
      <c r="D118" s="213">
        <v>1110</v>
      </c>
      <c r="E118" s="210">
        <v>1622</v>
      </c>
      <c r="F118" s="215">
        <v>512</v>
      </c>
      <c r="G118" s="228">
        <v>0.46126126126126127</v>
      </c>
      <c r="H118" s="229">
        <v>1366</v>
      </c>
      <c r="I118" s="229">
        <v>1622</v>
      </c>
      <c r="J118" s="210">
        <v>3120</v>
      </c>
      <c r="K118" s="215">
        <v>2010</v>
      </c>
      <c r="L118" s="235">
        <v>1.8108108108108107</v>
      </c>
      <c r="M118" s="236">
        <v>1665</v>
      </c>
      <c r="N118" s="236">
        <v>2220</v>
      </c>
    </row>
    <row r="119" spans="1:14">
      <c r="A119" s="251">
        <v>115</v>
      </c>
      <c r="B119" s="252" t="s">
        <v>158</v>
      </c>
      <c r="C119" s="212">
        <v>203</v>
      </c>
      <c r="D119" s="212">
        <v>203</v>
      </c>
      <c r="E119" s="210">
        <v>170</v>
      </c>
      <c r="F119" s="215">
        <v>-33</v>
      </c>
      <c r="G119" s="216">
        <v>-0.1625615763546798</v>
      </c>
      <c r="H119" s="225">
        <v>170</v>
      </c>
      <c r="I119" s="225">
        <v>170</v>
      </c>
      <c r="J119" s="210">
        <v>559</v>
      </c>
      <c r="K119" s="215">
        <v>356</v>
      </c>
      <c r="L119" s="235">
        <v>1.7536945812807883</v>
      </c>
      <c r="M119" s="236">
        <v>304.5</v>
      </c>
      <c r="N119" s="236">
        <v>406</v>
      </c>
    </row>
    <row r="120" spans="1:14">
      <c r="A120" s="251">
        <v>116</v>
      </c>
      <c r="B120" s="252" t="s">
        <v>159</v>
      </c>
      <c r="C120" s="212">
        <v>282</v>
      </c>
      <c r="D120" s="212">
        <v>203</v>
      </c>
      <c r="E120" s="210">
        <v>316</v>
      </c>
      <c r="F120" s="215">
        <v>113</v>
      </c>
      <c r="G120" s="228">
        <v>0.55665024630541871</v>
      </c>
      <c r="H120" s="229">
        <v>259.5</v>
      </c>
      <c r="I120" s="229">
        <v>316</v>
      </c>
      <c r="J120" s="210">
        <v>1500</v>
      </c>
      <c r="K120" s="215">
        <v>1297</v>
      </c>
      <c r="L120" s="235">
        <v>6.389162561576355</v>
      </c>
      <c r="M120" s="236">
        <v>304.5</v>
      </c>
      <c r="N120" s="236">
        <v>406</v>
      </c>
    </row>
    <row r="121" spans="1:14">
      <c r="A121" s="251">
        <v>117</v>
      </c>
      <c r="B121" s="252" t="s">
        <v>62</v>
      </c>
      <c r="C121" s="212">
        <v>674</v>
      </c>
      <c r="D121" s="212">
        <v>795</v>
      </c>
      <c r="E121" s="210">
        <v>1059</v>
      </c>
      <c r="F121" s="215">
        <v>264</v>
      </c>
      <c r="G121" s="216">
        <v>0.33207547169811319</v>
      </c>
      <c r="H121" s="225">
        <v>1059</v>
      </c>
      <c r="I121" s="225">
        <v>1059</v>
      </c>
      <c r="J121" s="210">
        <v>900</v>
      </c>
      <c r="K121" s="215">
        <v>105</v>
      </c>
      <c r="L121" s="233">
        <v>0.13207547169811321</v>
      </c>
      <c r="M121" s="210">
        <v>900</v>
      </c>
      <c r="N121" s="210">
        <v>900</v>
      </c>
    </row>
    <row r="122" spans="1:14">
      <c r="A122" s="251">
        <v>118</v>
      </c>
      <c r="B122" s="252" t="s">
        <v>160</v>
      </c>
      <c r="C122" s="212">
        <v>170</v>
      </c>
      <c r="D122" s="212">
        <v>170</v>
      </c>
      <c r="E122" s="210">
        <v>170</v>
      </c>
      <c r="F122" s="215">
        <v>0</v>
      </c>
      <c r="G122" s="216">
        <v>0</v>
      </c>
      <c r="H122" s="225">
        <v>170</v>
      </c>
      <c r="I122" s="225">
        <v>170</v>
      </c>
      <c r="J122" s="210">
        <v>170</v>
      </c>
      <c r="K122" s="215">
        <v>0</v>
      </c>
      <c r="L122" s="233">
        <v>0</v>
      </c>
      <c r="M122" s="210">
        <v>170</v>
      </c>
      <c r="N122" s="210">
        <v>170</v>
      </c>
    </row>
    <row r="123" spans="1:14">
      <c r="A123" s="251">
        <v>119</v>
      </c>
      <c r="B123" s="253" t="s">
        <v>63</v>
      </c>
      <c r="C123" s="212">
        <v>367</v>
      </c>
      <c r="D123" s="212">
        <v>410</v>
      </c>
      <c r="E123" s="210">
        <v>940</v>
      </c>
      <c r="F123" s="215">
        <v>530</v>
      </c>
      <c r="G123" s="226">
        <v>1.2926829268292683</v>
      </c>
      <c r="H123" s="227">
        <v>615</v>
      </c>
      <c r="I123" s="227">
        <v>820</v>
      </c>
      <c r="J123" s="210">
        <v>800</v>
      </c>
      <c r="K123" s="215">
        <v>390</v>
      </c>
      <c r="L123" s="239">
        <v>0.95121951219512191</v>
      </c>
      <c r="M123" s="240">
        <v>605</v>
      </c>
      <c r="N123" s="240">
        <v>800</v>
      </c>
    </row>
    <row r="124" spans="1:14">
      <c r="A124" s="251">
        <v>120</v>
      </c>
      <c r="B124" s="252" t="s">
        <v>64</v>
      </c>
      <c r="C124" s="212">
        <v>170</v>
      </c>
      <c r="D124" s="212">
        <v>170</v>
      </c>
      <c r="E124" s="210">
        <v>170</v>
      </c>
      <c r="F124" s="215">
        <v>0</v>
      </c>
      <c r="G124" s="216">
        <v>0</v>
      </c>
      <c r="H124" s="225">
        <v>170</v>
      </c>
      <c r="I124" s="225">
        <v>170</v>
      </c>
      <c r="J124" s="210">
        <v>300</v>
      </c>
      <c r="K124" s="215">
        <v>130</v>
      </c>
      <c r="L124" s="239">
        <v>0.76470588235294112</v>
      </c>
      <c r="M124" s="240">
        <v>235</v>
      </c>
      <c r="N124" s="240">
        <v>300</v>
      </c>
    </row>
    <row r="125" spans="1:14">
      <c r="A125" s="251">
        <v>121</v>
      </c>
      <c r="B125" s="252" t="s">
        <v>118</v>
      </c>
      <c r="C125" s="213">
        <v>4086</v>
      </c>
      <c r="D125" s="213">
        <v>4086</v>
      </c>
      <c r="E125" s="210">
        <v>4701</v>
      </c>
      <c r="F125" s="215">
        <v>615</v>
      </c>
      <c r="G125" s="216">
        <v>0.15051395007342144</v>
      </c>
      <c r="H125" s="225">
        <v>4701</v>
      </c>
      <c r="I125" s="225">
        <v>4701</v>
      </c>
      <c r="J125" s="210">
        <v>9040</v>
      </c>
      <c r="K125" s="215">
        <v>4954</v>
      </c>
      <c r="L125" s="235">
        <v>1.2124326970141948</v>
      </c>
      <c r="M125" s="236">
        <v>6129</v>
      </c>
      <c r="N125" s="236">
        <v>8172</v>
      </c>
    </row>
    <row r="126" spans="1:14">
      <c r="A126" s="251">
        <v>122</v>
      </c>
      <c r="B126" s="252" t="s">
        <v>161</v>
      </c>
      <c r="C126" s="213">
        <v>1735</v>
      </c>
      <c r="D126" s="213">
        <v>2001</v>
      </c>
      <c r="E126" s="210">
        <v>990</v>
      </c>
      <c r="F126" s="215">
        <v>-1011</v>
      </c>
      <c r="G126" s="230">
        <v>-0.50524737631184413</v>
      </c>
      <c r="H126" s="231">
        <v>1495.5</v>
      </c>
      <c r="I126" s="231">
        <v>990</v>
      </c>
      <c r="J126" s="210">
        <v>2000</v>
      </c>
      <c r="K126" s="215">
        <v>-1</v>
      </c>
      <c r="L126" s="233">
        <v>-4.9975012493753122E-4</v>
      </c>
      <c r="M126" s="210">
        <v>2000</v>
      </c>
      <c r="N126" s="210">
        <v>2000</v>
      </c>
    </row>
    <row r="127" spans="1:14">
      <c r="A127" s="251">
        <v>123</v>
      </c>
      <c r="B127" s="252" t="s">
        <v>162</v>
      </c>
      <c r="C127" s="213">
        <v>2019</v>
      </c>
      <c r="D127" s="213">
        <v>2478</v>
      </c>
      <c r="E127" s="210">
        <v>2221</v>
      </c>
      <c r="F127" s="215">
        <v>-257</v>
      </c>
      <c r="G127" s="216">
        <v>-0.10371267150928168</v>
      </c>
      <c r="H127" s="225">
        <v>2221</v>
      </c>
      <c r="I127" s="225">
        <v>2221</v>
      </c>
      <c r="J127" s="210">
        <v>5695</v>
      </c>
      <c r="K127" s="215">
        <v>3217</v>
      </c>
      <c r="L127" s="235">
        <v>1.2982243744955608</v>
      </c>
      <c r="M127" s="236">
        <v>3717</v>
      </c>
      <c r="N127" s="236">
        <v>4956</v>
      </c>
    </row>
    <row r="128" spans="1:14">
      <c r="A128" s="251">
        <v>124</v>
      </c>
      <c r="B128" s="252" t="s">
        <v>119</v>
      </c>
      <c r="C128" s="212">
        <v>85</v>
      </c>
      <c r="D128" s="212">
        <v>85</v>
      </c>
      <c r="E128" s="210">
        <v>91.5</v>
      </c>
      <c r="F128" s="215">
        <v>6.5</v>
      </c>
      <c r="G128" s="216">
        <v>7.6470588235294124E-2</v>
      </c>
      <c r="H128" s="225">
        <v>91.5</v>
      </c>
      <c r="I128" s="225">
        <v>91.5</v>
      </c>
      <c r="J128" s="210">
        <v>450</v>
      </c>
      <c r="K128" s="215">
        <v>365</v>
      </c>
      <c r="L128" s="235">
        <v>4.2941176470588234</v>
      </c>
      <c r="M128" s="236">
        <v>127.5</v>
      </c>
      <c r="N128" s="236">
        <v>170</v>
      </c>
    </row>
    <row r="129" spans="1:14">
      <c r="A129" s="251">
        <v>125</v>
      </c>
      <c r="B129" s="252" t="s">
        <v>65</v>
      </c>
      <c r="C129" s="213">
        <v>1685</v>
      </c>
      <c r="D129" s="213">
        <v>1126</v>
      </c>
      <c r="E129" s="210">
        <v>3907</v>
      </c>
      <c r="F129" s="215">
        <v>2781</v>
      </c>
      <c r="G129" s="226">
        <v>2.4698046181172293</v>
      </c>
      <c r="H129" s="227">
        <v>1689</v>
      </c>
      <c r="I129" s="227">
        <v>2252</v>
      </c>
      <c r="J129" s="210">
        <v>3000</v>
      </c>
      <c r="K129" s="215">
        <v>1874</v>
      </c>
      <c r="L129" s="235">
        <v>1.6642984014209592</v>
      </c>
      <c r="M129" s="236">
        <v>1689</v>
      </c>
      <c r="N129" s="236">
        <v>2252</v>
      </c>
    </row>
    <row r="130" spans="1:14">
      <c r="A130" s="251">
        <v>126</v>
      </c>
      <c r="B130" s="252" t="s">
        <v>66</v>
      </c>
      <c r="C130" s="213">
        <v>1044</v>
      </c>
      <c r="D130" s="213">
        <v>1225</v>
      </c>
      <c r="E130" s="210">
        <v>1883</v>
      </c>
      <c r="F130" s="215">
        <v>658</v>
      </c>
      <c r="G130" s="228">
        <v>0.53714285714285714</v>
      </c>
      <c r="H130" s="229">
        <v>1554</v>
      </c>
      <c r="I130" s="229">
        <v>1883</v>
      </c>
      <c r="J130" s="210">
        <v>1050</v>
      </c>
      <c r="K130" s="215">
        <v>-175</v>
      </c>
      <c r="L130" s="233">
        <v>-0.14285714285714285</v>
      </c>
      <c r="M130" s="210">
        <v>1050</v>
      </c>
      <c r="N130" s="210">
        <v>1050</v>
      </c>
    </row>
    <row r="131" spans="1:14">
      <c r="A131" s="251">
        <v>127</v>
      </c>
      <c r="B131" s="252" t="s">
        <v>163</v>
      </c>
      <c r="C131" s="213">
        <v>4605</v>
      </c>
      <c r="D131" s="213">
        <v>4605</v>
      </c>
      <c r="E131" s="210">
        <v>4739</v>
      </c>
      <c r="F131" s="215">
        <v>134</v>
      </c>
      <c r="G131" s="216">
        <v>2.9098805646036917E-2</v>
      </c>
      <c r="H131" s="225">
        <v>4739</v>
      </c>
      <c r="I131" s="225">
        <v>4739</v>
      </c>
      <c r="J131" s="210">
        <v>10000</v>
      </c>
      <c r="K131" s="215">
        <v>5395</v>
      </c>
      <c r="L131" s="235">
        <v>1.1715526601520088</v>
      </c>
      <c r="M131" s="236">
        <v>6907.5</v>
      </c>
      <c r="N131" s="236">
        <v>9210</v>
      </c>
    </row>
    <row r="132" spans="1:14">
      <c r="A132" s="251">
        <v>128</v>
      </c>
      <c r="B132" s="252" t="s">
        <v>120</v>
      </c>
      <c r="C132" s="213">
        <v>7943</v>
      </c>
      <c r="D132" s="213">
        <v>9406</v>
      </c>
      <c r="E132" s="210">
        <v>8614</v>
      </c>
      <c r="F132" s="215">
        <v>-792</v>
      </c>
      <c r="G132" s="216">
        <v>-8.4201573463746543E-2</v>
      </c>
      <c r="H132" s="225">
        <v>8614</v>
      </c>
      <c r="I132" s="225">
        <v>8614</v>
      </c>
      <c r="J132" s="210">
        <v>3500</v>
      </c>
      <c r="K132" s="215">
        <v>-5906</v>
      </c>
      <c r="L132" s="237">
        <v>-0.62789708696576652</v>
      </c>
      <c r="M132" s="238">
        <v>6453</v>
      </c>
      <c r="N132" s="238">
        <v>3500</v>
      </c>
    </row>
    <row r="133" spans="1:14">
      <c r="A133" s="251">
        <v>129</v>
      </c>
      <c r="B133" s="252" t="s">
        <v>199</v>
      </c>
      <c r="C133" s="212">
        <v>85</v>
      </c>
      <c r="D133" s="212">
        <v>85</v>
      </c>
      <c r="E133" s="210">
        <v>85</v>
      </c>
      <c r="F133" s="215">
        <v>0</v>
      </c>
      <c r="G133" s="216">
        <v>0</v>
      </c>
      <c r="H133" s="225">
        <v>85</v>
      </c>
      <c r="I133" s="225">
        <v>85</v>
      </c>
      <c r="J133" s="210">
        <v>99</v>
      </c>
      <c r="K133" s="215">
        <v>14</v>
      </c>
      <c r="L133" s="233">
        <v>0.16470588235294117</v>
      </c>
      <c r="M133" s="210">
        <v>99</v>
      </c>
      <c r="N133" s="210">
        <v>99</v>
      </c>
    </row>
    <row r="134" spans="1:14">
      <c r="A134" s="251">
        <v>130</v>
      </c>
      <c r="B134" s="252" t="s">
        <v>200</v>
      </c>
      <c r="C134" s="212">
        <v>170</v>
      </c>
      <c r="D134" s="212">
        <v>170</v>
      </c>
      <c r="E134" s="210">
        <v>170</v>
      </c>
      <c r="F134" s="215">
        <v>0</v>
      </c>
      <c r="G134" s="216">
        <v>0</v>
      </c>
      <c r="H134" s="225">
        <v>170</v>
      </c>
      <c r="I134" s="225">
        <v>170</v>
      </c>
      <c r="J134" s="210">
        <v>170</v>
      </c>
      <c r="K134" s="215">
        <v>0</v>
      </c>
      <c r="L134" s="233">
        <v>0</v>
      </c>
      <c r="M134" s="210">
        <v>170</v>
      </c>
      <c r="N134" s="210">
        <v>170</v>
      </c>
    </row>
    <row r="135" spans="1:14" ht="29">
      <c r="A135" s="251">
        <v>131</v>
      </c>
      <c r="B135" s="252" t="s">
        <v>201</v>
      </c>
      <c r="C135" s="212">
        <v>481</v>
      </c>
      <c r="D135" s="212">
        <v>481</v>
      </c>
      <c r="E135" s="210">
        <v>324</v>
      </c>
      <c r="F135" s="215">
        <v>-157</v>
      </c>
      <c r="G135" s="216">
        <v>-0.32640332640332642</v>
      </c>
      <c r="H135" s="225">
        <v>324</v>
      </c>
      <c r="I135" s="225">
        <v>324</v>
      </c>
      <c r="J135" s="210">
        <v>1500</v>
      </c>
      <c r="K135" s="215">
        <v>1019</v>
      </c>
      <c r="L135" s="235">
        <v>2.1185031185031185</v>
      </c>
      <c r="M135" s="236">
        <v>721.5</v>
      </c>
      <c r="N135" s="236">
        <v>962</v>
      </c>
    </row>
    <row r="136" spans="1:14">
      <c r="A136" s="251">
        <v>132</v>
      </c>
      <c r="B136" s="252" t="s">
        <v>90</v>
      </c>
      <c r="C136" s="212">
        <v>642</v>
      </c>
      <c r="D136" s="212">
        <v>170</v>
      </c>
      <c r="E136" s="210">
        <v>996.68400000000008</v>
      </c>
      <c r="F136" s="215">
        <v>826.68400000000008</v>
      </c>
      <c r="G136" s="226">
        <v>4.8628470588235295</v>
      </c>
      <c r="H136" s="227">
        <v>255</v>
      </c>
      <c r="I136" s="227">
        <v>340</v>
      </c>
      <c r="J136" s="210">
        <v>750</v>
      </c>
      <c r="K136" s="215">
        <v>580</v>
      </c>
      <c r="L136" s="235">
        <v>3.4117647058823528</v>
      </c>
      <c r="M136" s="236">
        <v>255</v>
      </c>
      <c r="N136" s="236">
        <v>340</v>
      </c>
    </row>
    <row r="137" spans="1:14">
      <c r="A137" s="251">
        <v>133</v>
      </c>
      <c r="B137" s="252" t="s">
        <v>202</v>
      </c>
      <c r="C137" s="212">
        <v>170</v>
      </c>
      <c r="D137" s="212">
        <v>170</v>
      </c>
      <c r="E137" s="210">
        <v>170</v>
      </c>
      <c r="F137" s="215">
        <v>0</v>
      </c>
      <c r="G137" s="216">
        <v>0</v>
      </c>
      <c r="H137" s="225">
        <v>170</v>
      </c>
      <c r="I137" s="225">
        <v>170</v>
      </c>
      <c r="J137" s="210">
        <v>212</v>
      </c>
      <c r="K137" s="215">
        <v>42</v>
      </c>
      <c r="L137" s="233">
        <v>0.24705882352941178</v>
      </c>
      <c r="M137" s="210">
        <v>212</v>
      </c>
      <c r="N137" s="210">
        <v>212</v>
      </c>
    </row>
    <row r="138" spans="1:14">
      <c r="A138" s="251">
        <v>134</v>
      </c>
      <c r="B138" s="252" t="s">
        <v>164</v>
      </c>
      <c r="C138" s="213">
        <v>15876</v>
      </c>
      <c r="D138" s="213">
        <v>18104</v>
      </c>
      <c r="E138" s="210">
        <v>19589</v>
      </c>
      <c r="F138" s="215">
        <v>1485</v>
      </c>
      <c r="G138" s="216">
        <v>8.2026071586389748E-2</v>
      </c>
      <c r="H138" s="225">
        <v>19589</v>
      </c>
      <c r="I138" s="225">
        <v>19589</v>
      </c>
      <c r="J138" s="210">
        <v>30000</v>
      </c>
      <c r="K138" s="215">
        <v>11896</v>
      </c>
      <c r="L138" s="239">
        <v>0.65709235528060095</v>
      </c>
      <c r="M138" s="240">
        <v>24052</v>
      </c>
      <c r="N138" s="240">
        <v>30000</v>
      </c>
    </row>
    <row r="139" spans="1:14">
      <c r="A139" s="251">
        <v>135</v>
      </c>
      <c r="B139" s="252" t="s">
        <v>165</v>
      </c>
      <c r="C139" s="213">
        <v>11947</v>
      </c>
      <c r="D139" s="213">
        <v>13666</v>
      </c>
      <c r="E139" s="210">
        <v>12576</v>
      </c>
      <c r="F139" s="215">
        <v>-1090</v>
      </c>
      <c r="G139" s="216">
        <v>-7.9759988292111811E-2</v>
      </c>
      <c r="H139" s="225">
        <v>12576</v>
      </c>
      <c r="I139" s="225">
        <v>12576</v>
      </c>
      <c r="J139" s="210">
        <v>20000</v>
      </c>
      <c r="K139" s="215">
        <v>6334</v>
      </c>
      <c r="L139" s="239">
        <v>0.46348602370847358</v>
      </c>
      <c r="M139" s="240">
        <v>16833</v>
      </c>
      <c r="N139" s="240">
        <v>20000</v>
      </c>
    </row>
    <row r="140" spans="1:14" ht="29">
      <c r="A140" s="251">
        <v>136</v>
      </c>
      <c r="B140" s="252" t="s">
        <v>91</v>
      </c>
      <c r="C140" s="212">
        <v>170</v>
      </c>
      <c r="D140" s="212">
        <v>170</v>
      </c>
      <c r="E140" s="210">
        <v>170</v>
      </c>
      <c r="F140" s="215">
        <v>0</v>
      </c>
      <c r="G140" s="216">
        <v>0</v>
      </c>
      <c r="H140" s="225">
        <v>170</v>
      </c>
      <c r="I140" s="225">
        <v>170</v>
      </c>
      <c r="J140" s="210">
        <v>200</v>
      </c>
      <c r="K140" s="215">
        <v>30</v>
      </c>
      <c r="L140" s="233">
        <v>0.17647058823529413</v>
      </c>
      <c r="M140" s="210">
        <v>200</v>
      </c>
      <c r="N140" s="210">
        <v>200</v>
      </c>
    </row>
    <row r="141" spans="1:14">
      <c r="A141" s="251">
        <v>137</v>
      </c>
      <c r="B141" s="252" t="s">
        <v>121</v>
      </c>
      <c r="C141" s="213">
        <v>5757</v>
      </c>
      <c r="D141" s="213">
        <v>5757</v>
      </c>
      <c r="E141" s="210">
        <v>4843</v>
      </c>
      <c r="F141" s="215">
        <v>-914</v>
      </c>
      <c r="G141" s="216">
        <v>-0.15876324474552719</v>
      </c>
      <c r="H141" s="225">
        <v>4843</v>
      </c>
      <c r="I141" s="225">
        <v>4843</v>
      </c>
      <c r="J141" s="210">
        <v>10000</v>
      </c>
      <c r="K141" s="215">
        <v>4243</v>
      </c>
      <c r="L141" s="239">
        <v>0.73701580684384227</v>
      </c>
      <c r="M141" s="240">
        <v>7878.5</v>
      </c>
      <c r="N141" s="240">
        <v>10000</v>
      </c>
    </row>
    <row r="142" spans="1:14">
      <c r="A142" s="251">
        <v>138</v>
      </c>
      <c r="B142" s="252" t="s">
        <v>67</v>
      </c>
      <c r="C142" s="213">
        <v>4687</v>
      </c>
      <c r="D142" s="213">
        <v>4687</v>
      </c>
      <c r="E142" s="210">
        <v>14935</v>
      </c>
      <c r="F142" s="215">
        <v>10248</v>
      </c>
      <c r="G142" s="226">
        <v>2.1864732238105398</v>
      </c>
      <c r="H142" s="227">
        <v>7030.5</v>
      </c>
      <c r="I142" s="227">
        <v>9374</v>
      </c>
      <c r="J142" s="210">
        <v>5000</v>
      </c>
      <c r="K142" s="215">
        <v>313</v>
      </c>
      <c r="L142" s="233">
        <v>6.6780456582035422E-2</v>
      </c>
      <c r="M142" s="210">
        <v>5000</v>
      </c>
      <c r="N142" s="210">
        <v>5000</v>
      </c>
    </row>
    <row r="143" spans="1:14">
      <c r="A143" s="251">
        <v>139</v>
      </c>
      <c r="B143" s="252" t="s">
        <v>122</v>
      </c>
      <c r="C143" s="213">
        <v>5590</v>
      </c>
      <c r="D143" s="213">
        <v>4535</v>
      </c>
      <c r="E143" s="210">
        <v>9854</v>
      </c>
      <c r="F143" s="215">
        <v>5319</v>
      </c>
      <c r="G143" s="226">
        <v>1.172877618522602</v>
      </c>
      <c r="H143" s="227">
        <v>6802.5</v>
      </c>
      <c r="I143" s="227">
        <v>9070</v>
      </c>
      <c r="J143" s="210">
        <v>10000</v>
      </c>
      <c r="K143" s="215">
        <v>5465</v>
      </c>
      <c r="L143" s="235">
        <v>1.2050716648291069</v>
      </c>
      <c r="M143" s="236">
        <v>6802.5</v>
      </c>
      <c r="N143" s="236">
        <v>9070</v>
      </c>
    </row>
    <row r="144" spans="1:14">
      <c r="A144" s="251">
        <v>140</v>
      </c>
      <c r="B144" s="252" t="s">
        <v>68</v>
      </c>
      <c r="C144" s="212">
        <v>170</v>
      </c>
      <c r="D144" s="212">
        <v>170</v>
      </c>
      <c r="E144" s="210">
        <v>170</v>
      </c>
      <c r="F144" s="215">
        <v>0</v>
      </c>
      <c r="G144" s="216">
        <v>0</v>
      </c>
      <c r="H144" s="225">
        <v>170</v>
      </c>
      <c r="I144" s="225">
        <v>170</v>
      </c>
      <c r="J144" s="210">
        <v>450</v>
      </c>
      <c r="K144" s="215">
        <v>280</v>
      </c>
      <c r="L144" s="235">
        <v>1.6470588235294117</v>
      </c>
      <c r="M144" s="236">
        <v>255</v>
      </c>
      <c r="N144" s="236">
        <v>340</v>
      </c>
    </row>
    <row r="145" spans="1:14">
      <c r="A145" s="251">
        <v>141</v>
      </c>
      <c r="B145" s="252" t="s">
        <v>123</v>
      </c>
      <c r="C145" s="212">
        <v>233</v>
      </c>
      <c r="D145" s="212">
        <v>233</v>
      </c>
      <c r="E145" s="210">
        <v>262</v>
      </c>
      <c r="F145" s="215">
        <v>29</v>
      </c>
      <c r="G145" s="216">
        <v>0.12446351931330472</v>
      </c>
      <c r="H145" s="225">
        <v>262</v>
      </c>
      <c r="I145" s="225">
        <v>262</v>
      </c>
      <c r="J145" s="210">
        <v>750</v>
      </c>
      <c r="K145" s="215">
        <v>517</v>
      </c>
      <c r="L145" s="235">
        <v>2.218884120171674</v>
      </c>
      <c r="M145" s="236">
        <v>349.5</v>
      </c>
      <c r="N145" s="236">
        <v>466</v>
      </c>
    </row>
    <row r="146" spans="1:14" ht="29">
      <c r="A146" s="251">
        <v>142</v>
      </c>
      <c r="B146" s="252" t="s">
        <v>203</v>
      </c>
      <c r="C146" s="212">
        <v>558</v>
      </c>
      <c r="D146" s="212">
        <v>558</v>
      </c>
      <c r="E146" s="210">
        <v>629</v>
      </c>
      <c r="F146" s="215">
        <v>71</v>
      </c>
      <c r="G146" s="216">
        <v>0.12724014336917563</v>
      </c>
      <c r="H146" s="225">
        <v>629</v>
      </c>
      <c r="I146" s="225">
        <v>629</v>
      </c>
      <c r="J146" s="210">
        <v>2000</v>
      </c>
      <c r="K146" s="215">
        <v>1442</v>
      </c>
      <c r="L146" s="235">
        <v>2.5842293906810037</v>
      </c>
      <c r="M146" s="236">
        <v>837</v>
      </c>
      <c r="N146" s="236">
        <v>1116</v>
      </c>
    </row>
    <row r="147" spans="1:14">
      <c r="A147" s="251">
        <v>143</v>
      </c>
      <c r="B147" s="252" t="s">
        <v>92</v>
      </c>
      <c r="C147" s="213">
        <v>1276</v>
      </c>
      <c r="D147" s="213">
        <v>1489</v>
      </c>
      <c r="E147" s="210">
        <v>1292</v>
      </c>
      <c r="F147" s="215">
        <v>-197</v>
      </c>
      <c r="G147" s="216">
        <v>-0.132303559435863</v>
      </c>
      <c r="H147" s="225">
        <v>1292</v>
      </c>
      <c r="I147" s="225">
        <v>1292</v>
      </c>
      <c r="J147" s="210">
        <v>1000</v>
      </c>
      <c r="K147" s="215">
        <v>-489</v>
      </c>
      <c r="L147" s="233">
        <v>-0.32840832773673606</v>
      </c>
      <c r="M147" s="210">
        <v>1000</v>
      </c>
      <c r="N147" s="210">
        <v>1000</v>
      </c>
    </row>
    <row r="148" spans="1:14">
      <c r="A148" s="251">
        <v>144</v>
      </c>
      <c r="B148" s="252" t="s">
        <v>166</v>
      </c>
      <c r="C148" s="213">
        <v>5848</v>
      </c>
      <c r="D148" s="213">
        <v>7182</v>
      </c>
      <c r="E148" s="210">
        <v>1248</v>
      </c>
      <c r="F148" s="215">
        <v>-5934</v>
      </c>
      <c r="G148" s="230">
        <v>-0.82623224728487887</v>
      </c>
      <c r="H148" s="231">
        <v>4215</v>
      </c>
      <c r="I148" s="231">
        <v>1248</v>
      </c>
      <c r="J148" s="210">
        <v>2500</v>
      </c>
      <c r="K148" s="215">
        <v>-4682</v>
      </c>
      <c r="L148" s="237">
        <v>-0.65190754664438877</v>
      </c>
      <c r="M148" s="238">
        <v>4841</v>
      </c>
      <c r="N148" s="238">
        <v>2500</v>
      </c>
    </row>
    <row r="149" spans="1:14">
      <c r="A149" s="251">
        <v>145</v>
      </c>
      <c r="B149" s="252" t="s">
        <v>69</v>
      </c>
      <c r="C149" s="213">
        <v>13321</v>
      </c>
      <c r="D149" s="213">
        <v>17306</v>
      </c>
      <c r="E149" s="210">
        <v>13000</v>
      </c>
      <c r="F149" s="215">
        <v>-4306</v>
      </c>
      <c r="G149" s="216">
        <v>-0.24881543973188489</v>
      </c>
      <c r="H149" s="225">
        <v>13000</v>
      </c>
      <c r="I149" s="225">
        <v>13000</v>
      </c>
      <c r="J149" s="210">
        <v>5216</v>
      </c>
      <c r="K149" s="215">
        <v>-12090</v>
      </c>
      <c r="L149" s="237">
        <v>-0.69860164104934708</v>
      </c>
      <c r="M149" s="238">
        <v>11261</v>
      </c>
      <c r="N149" s="238">
        <v>5216</v>
      </c>
    </row>
    <row r="150" spans="1:14">
      <c r="A150" s="251">
        <v>146</v>
      </c>
      <c r="B150" s="252" t="s">
        <v>167</v>
      </c>
      <c r="C150" s="212">
        <v>170</v>
      </c>
      <c r="D150" s="212">
        <v>170</v>
      </c>
      <c r="E150" s="210">
        <v>170</v>
      </c>
      <c r="F150" s="215">
        <v>0</v>
      </c>
      <c r="G150" s="216">
        <v>0</v>
      </c>
      <c r="H150" s="225">
        <v>170</v>
      </c>
      <c r="I150" s="225">
        <v>170</v>
      </c>
      <c r="J150" s="210">
        <v>241</v>
      </c>
      <c r="K150" s="215">
        <v>71</v>
      </c>
      <c r="L150" s="239">
        <v>0.41764705882352943</v>
      </c>
      <c r="M150" s="240">
        <v>205.5</v>
      </c>
      <c r="N150" s="240">
        <v>241</v>
      </c>
    </row>
    <row r="151" spans="1:14" ht="29">
      <c r="A151" s="251">
        <v>147</v>
      </c>
      <c r="B151" s="252" t="s">
        <v>93</v>
      </c>
      <c r="C151" s="212">
        <v>728</v>
      </c>
      <c r="D151" s="212">
        <v>934</v>
      </c>
      <c r="E151" s="210">
        <v>915</v>
      </c>
      <c r="F151" s="215">
        <v>-19</v>
      </c>
      <c r="G151" s="216">
        <v>-2.0342612419700215E-2</v>
      </c>
      <c r="H151" s="225">
        <v>915</v>
      </c>
      <c r="I151" s="225">
        <v>915</v>
      </c>
      <c r="J151" s="210">
        <v>2347</v>
      </c>
      <c r="K151" s="215">
        <v>1413</v>
      </c>
      <c r="L151" s="235">
        <v>1.5128479657387581</v>
      </c>
      <c r="M151" s="236">
        <v>1401</v>
      </c>
      <c r="N151" s="236">
        <v>1868</v>
      </c>
    </row>
    <row r="152" spans="1:14">
      <c r="A152" s="251">
        <v>148</v>
      </c>
      <c r="B152" s="252" t="s">
        <v>168</v>
      </c>
      <c r="C152" s="213">
        <v>157536</v>
      </c>
      <c r="D152" s="213">
        <v>157536</v>
      </c>
      <c r="E152" s="210">
        <v>147417</v>
      </c>
      <c r="F152" s="215">
        <v>-10119</v>
      </c>
      <c r="G152" s="216">
        <v>-6.4232937233394266E-2</v>
      </c>
      <c r="H152" s="225">
        <v>147417</v>
      </c>
      <c r="I152" s="225">
        <v>147417</v>
      </c>
      <c r="J152" s="210">
        <v>125000</v>
      </c>
      <c r="K152" s="215">
        <v>-32536</v>
      </c>
      <c r="L152" s="233">
        <v>-0.20653057079016859</v>
      </c>
      <c r="M152" s="210">
        <v>125000</v>
      </c>
      <c r="N152" s="210">
        <v>125000</v>
      </c>
    </row>
    <row r="153" spans="1:14" ht="29">
      <c r="A153" s="251">
        <v>149</v>
      </c>
      <c r="B153" s="253" t="s">
        <v>204</v>
      </c>
      <c r="C153" s="213">
        <v>841961</v>
      </c>
      <c r="D153" s="213">
        <v>841961</v>
      </c>
      <c r="E153" s="210">
        <v>780000</v>
      </c>
      <c r="F153" s="215">
        <v>-61961</v>
      </c>
      <c r="G153" s="216">
        <v>-7.359129460865764E-2</v>
      </c>
      <c r="H153" s="225">
        <v>780000</v>
      </c>
      <c r="I153" s="225">
        <v>780000</v>
      </c>
      <c r="J153" s="210">
        <v>825000</v>
      </c>
      <c r="K153" s="215">
        <v>-16961</v>
      </c>
      <c r="L153" s="233">
        <v>-2.0144638528387895E-2</v>
      </c>
      <c r="M153" s="210">
        <v>825000</v>
      </c>
      <c r="N153" s="210">
        <v>825000</v>
      </c>
    </row>
    <row r="154" spans="1:14">
      <c r="A154" s="251">
        <v>150</v>
      </c>
      <c r="B154" s="252" t="s">
        <v>205</v>
      </c>
      <c r="C154" s="212">
        <v>170</v>
      </c>
      <c r="D154" s="212">
        <v>170</v>
      </c>
      <c r="E154" s="210">
        <v>170</v>
      </c>
      <c r="F154" s="215">
        <v>0</v>
      </c>
      <c r="G154" s="216">
        <v>0</v>
      </c>
      <c r="H154" s="225">
        <v>170</v>
      </c>
      <c r="I154" s="225">
        <v>170</v>
      </c>
      <c r="J154" s="210">
        <v>301</v>
      </c>
      <c r="K154" s="215">
        <v>131</v>
      </c>
      <c r="L154" s="239">
        <v>0.77058823529411768</v>
      </c>
      <c r="M154" s="240">
        <v>235.5</v>
      </c>
      <c r="N154" s="240">
        <v>301</v>
      </c>
    </row>
    <row r="155" spans="1:14">
      <c r="A155" s="251">
        <v>151</v>
      </c>
      <c r="B155" s="252" t="s">
        <v>94</v>
      </c>
      <c r="C155" s="212">
        <v>865</v>
      </c>
      <c r="D155" s="212">
        <v>569</v>
      </c>
      <c r="E155" s="210">
        <v>170</v>
      </c>
      <c r="F155" s="215">
        <v>-399</v>
      </c>
      <c r="G155" s="230">
        <v>-0.7012302284710018</v>
      </c>
      <c r="H155" s="231">
        <v>369.5</v>
      </c>
      <c r="I155" s="231">
        <v>170</v>
      </c>
      <c r="J155" s="210">
        <v>450</v>
      </c>
      <c r="K155" s="215">
        <v>-119</v>
      </c>
      <c r="L155" s="233">
        <v>-0.20913884007029876</v>
      </c>
      <c r="M155" s="210">
        <v>450</v>
      </c>
      <c r="N155" s="210">
        <v>450</v>
      </c>
    </row>
    <row r="156" spans="1:14">
      <c r="A156" s="251">
        <v>152</v>
      </c>
      <c r="B156" s="252" t="s">
        <v>70</v>
      </c>
      <c r="C156" s="213">
        <v>4847</v>
      </c>
      <c r="D156" s="213">
        <v>5956</v>
      </c>
      <c r="E156" s="210">
        <v>21308</v>
      </c>
      <c r="F156" s="215">
        <v>15352</v>
      </c>
      <c r="G156" s="226">
        <v>2.5775688381464068</v>
      </c>
      <c r="H156" s="227">
        <v>8934</v>
      </c>
      <c r="I156" s="227">
        <v>11912</v>
      </c>
      <c r="J156" s="210">
        <v>5000</v>
      </c>
      <c r="K156" s="215">
        <v>-956</v>
      </c>
      <c r="L156" s="233">
        <v>-0.16051040967092009</v>
      </c>
      <c r="M156" s="210">
        <v>5000</v>
      </c>
      <c r="N156" s="210">
        <v>5000</v>
      </c>
    </row>
    <row r="157" spans="1:14">
      <c r="A157" s="251">
        <v>153</v>
      </c>
      <c r="B157" s="254" t="s">
        <v>71</v>
      </c>
      <c r="C157" s="214">
        <v>2018</v>
      </c>
      <c r="D157" s="214">
        <v>2318</v>
      </c>
      <c r="E157" s="211">
        <v>4429.152000000001</v>
      </c>
      <c r="F157" s="217">
        <v>2111.152000000001</v>
      </c>
      <c r="G157" s="234">
        <v>0.91076445211389168</v>
      </c>
      <c r="H157" s="232">
        <v>3373.5760000000005</v>
      </c>
      <c r="I157" s="232">
        <v>4429</v>
      </c>
      <c r="J157" s="211">
        <v>2000</v>
      </c>
      <c r="K157" s="217">
        <v>-318</v>
      </c>
      <c r="L157" s="256">
        <v>-0.13718723037100949</v>
      </c>
      <c r="M157" s="211">
        <v>2000</v>
      </c>
      <c r="N157" s="211">
        <v>2000</v>
      </c>
    </row>
    <row r="158" spans="1:14">
      <c r="B158" s="244"/>
      <c r="C158" s="204"/>
      <c r="D158" s="204"/>
      <c r="E158" s="205"/>
      <c r="F158" s="204"/>
      <c r="G158" s="204"/>
      <c r="H158" s="204"/>
      <c r="I158" s="204"/>
      <c r="J158" s="206"/>
      <c r="K158" s="204"/>
      <c r="L158" s="132"/>
      <c r="M158" s="242"/>
      <c r="N158" s="242"/>
    </row>
    <row r="159" spans="1:14" ht="16">
      <c r="B159" s="245"/>
      <c r="C159" s="208">
        <v>1659796</v>
      </c>
      <c r="D159" s="208">
        <v>1729819</v>
      </c>
      <c r="E159" s="209">
        <v>1688070.6079999998</v>
      </c>
      <c r="F159" s="209">
        <v>-41748.391999999985</v>
      </c>
      <c r="G159" s="209"/>
      <c r="H159" s="209">
        <v>1611444.182</v>
      </c>
      <c r="I159" s="241">
        <v>1630794.824</v>
      </c>
      <c r="J159" s="209">
        <v>1685337</v>
      </c>
      <c r="K159" s="209">
        <v>-44482</v>
      </c>
      <c r="L159" s="218"/>
      <c r="M159" s="243">
        <f>SUM(M5:M157)</f>
        <v>1642803</v>
      </c>
      <c r="N159" s="243">
        <f>SUM(N5:N157)</f>
        <v>1640195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A92BADF677241B7B20C161F9471E3" ma:contentTypeVersion="18" ma:contentTypeDescription="Create a new document." ma:contentTypeScope="" ma:versionID="2f0bd5fe7acfd3796218867f683bfd1e">
  <xsd:schema xmlns:xsd="http://www.w3.org/2001/XMLSchema" xmlns:xs="http://www.w3.org/2001/XMLSchema" xmlns:p="http://schemas.microsoft.com/office/2006/metadata/properties" xmlns:ns2="9109f167-20b9-4d23-a213-c4b9f6ca92ef" xmlns:ns3="2f08c2f5-2890-446f-94c3-775f2b8d97dc" targetNamespace="http://schemas.microsoft.com/office/2006/metadata/properties" ma:root="true" ma:fieldsID="9b9a63662d1f5f5177b72f67522f77b9" ns2:_="" ns3:_="">
    <xsd:import namespace="9109f167-20b9-4d23-a213-c4b9f6ca92ef"/>
    <xsd:import namespace="2f08c2f5-2890-446f-94c3-775f2b8d9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9f167-20b9-4d23-a213-c4b9f6ca9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82cce5-a264-45a2-8ecd-652520404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8c2f5-2890-446f-94c3-775f2b8d9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3e0c22-2043-4885-a6e7-aa4adf747019}" ma:internalName="TaxCatchAll" ma:showField="CatchAllData" ma:web="2f08c2f5-2890-446f-94c3-775f2b8d9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09f167-20b9-4d23-a213-c4b9f6ca92ef">
      <Terms xmlns="http://schemas.microsoft.com/office/infopath/2007/PartnerControls"/>
    </lcf76f155ced4ddcb4097134ff3c332f>
    <TaxCatchAll xmlns="2f08c2f5-2890-446f-94c3-775f2b8d97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C27673-2A64-49B9-8C3E-D143D68A1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9f167-20b9-4d23-a213-c4b9f6ca92ef"/>
    <ds:schemaRef ds:uri="2f08c2f5-2890-446f-94c3-775f2b8d9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7B7943-DBDF-48CD-87C9-268880F5401F}">
  <ds:schemaRefs>
    <ds:schemaRef ds:uri="http://purl.org/dc/terms/"/>
    <ds:schemaRef ds:uri="http://purl.org/dc/dcmitype/"/>
    <ds:schemaRef ds:uri="2f08c2f5-2890-446f-94c3-775f2b8d97dc"/>
    <ds:schemaRef ds:uri="http://schemas.openxmlformats.org/package/2006/metadata/core-properties"/>
    <ds:schemaRef ds:uri="http://schemas.microsoft.com/office/2006/documentManagement/types"/>
    <ds:schemaRef ds:uri="9109f167-20b9-4d23-a213-c4b9f6ca92ef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83853F-643F-443F-9C98-38DA2548F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Existing Model (2024-26)</vt:lpstr>
      <vt:lpstr>FAQs 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Elkes</dc:creator>
  <cp:keywords/>
  <dc:description/>
  <cp:lastModifiedBy>Georgina Anstee</cp:lastModifiedBy>
  <cp:revision/>
  <dcterms:created xsi:type="dcterms:W3CDTF">2024-06-16T19:16:48Z</dcterms:created>
  <dcterms:modified xsi:type="dcterms:W3CDTF">2024-09-14T09:13:46Z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0x010100F89A92BADF677241B7B20C161F9471E3</vt:lpwstr>
  </property>
  <property fmtid="{D5CDD505-2E9C-101B-9397-08002B2CF9AE}" pid="3" name="MediaServiceImageTags">
    <vt:lpwstr/>
  </property>
</Properties>
</file>